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firstSheet="8" activeTab="16"/>
  </bookViews>
  <sheets>
    <sheet name="附表1-1" sheetId="4" r:id="rId1"/>
    <sheet name="附表1-2" sheetId="26" r:id="rId2"/>
    <sheet name="附表1-3" sheetId="5" r:id="rId3"/>
    <sheet name="附表1-4" sheetId="6" r:id="rId4"/>
    <sheet name="附表1-5" sheetId="17" r:id="rId5"/>
    <sheet name="附表1-6" sheetId="18" r:id="rId6"/>
    <sheet name="附表1-7" sheetId="7" r:id="rId7"/>
    <sheet name="附表1-8" sheetId="24" r:id="rId8"/>
    <sheet name="附表1-9" sheetId="9" r:id="rId9"/>
    <sheet name="附表1-10" sheetId="28" r:id="rId10"/>
    <sheet name="附表1-11" sheetId="29" r:id="rId11"/>
    <sheet name="附表1-12" sheetId="11" r:id="rId12"/>
    <sheet name="附表1-13" sheetId="27" r:id="rId13"/>
    <sheet name="附表1-14" sheetId="12" r:id="rId14"/>
    <sheet name="附表1-15" sheetId="30" r:id="rId15"/>
    <sheet name="附表1-16" sheetId="31" r:id="rId16"/>
    <sheet name="附表1-17" sheetId="13" r:id="rId17"/>
    <sheet name="附表1-18" sheetId="14" r:id="rId18"/>
    <sheet name="Sheet2" sheetId="2" r:id="rId19"/>
    <sheet name="Sheet3" sheetId="3" r:id="rId20"/>
  </sheets>
  <definedNames>
    <definedName name="_a999923423">#REF!</definedName>
    <definedName name="_a9999323">#REF!</definedName>
    <definedName name="_a999942323">#REF!</definedName>
    <definedName name="_a9999548">#REF!</definedName>
    <definedName name="_a9999555">#REF!</definedName>
    <definedName name="_a99996544">#REF!</definedName>
    <definedName name="_a99999" localSheetId="11">#REF!</definedName>
    <definedName name="_a99999" localSheetId="13">#REF!</definedName>
    <definedName name="_a99999" localSheetId="16">#REF!</definedName>
    <definedName name="_a99999" localSheetId="17">#REF!</definedName>
    <definedName name="_a99999" localSheetId="4">#REF!</definedName>
    <definedName name="_a99999" localSheetId="5">#REF!</definedName>
    <definedName name="_a99999" localSheetId="6">#REF!</definedName>
    <definedName name="_a99999" localSheetId="8">#REF!</definedName>
    <definedName name="_a99999">#REF!</definedName>
    <definedName name="_a999991" localSheetId="17">#REF!</definedName>
    <definedName name="_a999991" localSheetId="4">#REF!</definedName>
    <definedName name="_a999991" localSheetId="5">#REF!</definedName>
    <definedName name="_a999991">#REF!</definedName>
    <definedName name="_a999991145">#REF!</definedName>
    <definedName name="_a99999222" localSheetId="5">#REF!</definedName>
    <definedName name="_a99999222">#REF!</definedName>
    <definedName name="_a99999234234">#REF!</definedName>
    <definedName name="_a999995" localSheetId="4">#REF!</definedName>
    <definedName name="_a999995" localSheetId="5">#REF!</definedName>
    <definedName name="_a999995">#REF!</definedName>
    <definedName name="_a999996" localSheetId="4">#REF!</definedName>
    <definedName name="_a999996" localSheetId="5">#REF!</definedName>
    <definedName name="_a999996">#REF!</definedName>
    <definedName name="_a999999999">#REF!</definedName>
    <definedName name="_xlnm._FilterDatabase" localSheetId="13" hidden="1">'附表1-14'!$A$4:$AA$8</definedName>
    <definedName name="_xlnm._FilterDatabase" localSheetId="17" hidden="1">'附表1-18'!$A$4:$AA$7</definedName>
    <definedName name="_xlnm._FilterDatabase" localSheetId="2" hidden="1">'附表1-3'!$A$4:$AA$298</definedName>
    <definedName name="_xlnm._FilterDatabase" localSheetId="4" hidden="1">'附表1-5'!$A$4:$AB$11</definedName>
    <definedName name="_xlnm._FilterDatabase" localSheetId="8" hidden="1">'附表1-9'!$A$4:$AA$6</definedName>
    <definedName name="_Order1" hidden="1">255</definedName>
    <definedName name="_Order2" hidden="1">255</definedName>
    <definedName name="_xlnm.Database" localSheetId="11" hidden="1">#REF!</definedName>
    <definedName name="_xlnm.Database" localSheetId="13" hidden="1">#REF!</definedName>
    <definedName name="_xlnm.Database" localSheetId="16" hidden="1">#REF!</definedName>
    <definedName name="_xlnm.Database" localSheetId="17" hidden="1">#REF!</definedName>
    <definedName name="_xlnm.Database" localSheetId="4" hidden="1">#REF!</definedName>
    <definedName name="_xlnm.Database" localSheetId="5" hidden="1">#REF!</definedName>
    <definedName name="_xlnm.Database" localSheetId="6" hidden="1">#REF!</definedName>
    <definedName name="_xlnm.Database" localSheetId="8" hidden="1">#REF!</definedName>
    <definedName name="_xlnm.Database" hidden="1">#REF!</definedName>
    <definedName name="_xlnm.Print_Area" localSheetId="0">'附表1-1'!$A$1:$B$24</definedName>
    <definedName name="_xlnm.Print_Area" localSheetId="13">'附表1-14'!$A:$C</definedName>
    <definedName name="_xlnm.Print_Area" localSheetId="17">'附表1-18'!$A:$C</definedName>
    <definedName name="_xlnm.Print_Area" localSheetId="2">'附表1-3'!$A:$C</definedName>
    <definedName name="_xlnm.Print_Area" localSheetId="4">'附表1-5'!$A:$D</definedName>
    <definedName name="_xlnm.Print_Area" localSheetId="5">'附表1-6'!$A$1:$B$186</definedName>
    <definedName name="_xlnm.Print_Area" localSheetId="8">'附表1-9'!$A:$C</definedName>
    <definedName name="_xlnm.Print_Titles" localSheetId="11">'附表1-12'!$4:$4</definedName>
    <definedName name="_xlnm.Print_Titles" localSheetId="13">'附表1-14'!$4:$4</definedName>
    <definedName name="_xlnm.Print_Titles" localSheetId="16">'附表1-17'!$4:$4</definedName>
    <definedName name="_xlnm.Print_Titles" localSheetId="17">'附表1-18'!$4:$4</definedName>
    <definedName name="_xlnm.Print_Titles" localSheetId="2">'附表1-3'!$1:$4</definedName>
    <definedName name="_xlnm.Print_Titles" localSheetId="3">'附表1-4'!$1:$4</definedName>
    <definedName name="_xlnm.Print_Titles" localSheetId="4">'附表1-5'!$4:$4</definedName>
    <definedName name="_xlnm.Print_Titles" localSheetId="6">'附表1-7'!$4:$4</definedName>
    <definedName name="_xlnm.Print_Titles" localSheetId="8">'附表1-9'!$4:$4</definedName>
    <definedName name="wrn.月报打印." localSheetId="0" hidden="1">{#N/A,#N/A,FALSE,"p9";#N/A,#N/A,FALSE,"p1";#N/A,#N/A,FALSE,"p2";#N/A,#N/A,FALSE,"p3";#N/A,#N/A,FALSE,"p4";#N/A,#N/A,FALSE,"p5";#N/A,#N/A,FALSE,"p6";#N/A,#N/A,FALSE,"p7";#N/A,#N/A,FALSE,"p8"}</definedName>
    <definedName name="wrn.月报打印." localSheetId="5"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4">#REF!</definedName>
    <definedName name="地区名称" localSheetId="5">#REF!</definedName>
    <definedName name="地区名称" localSheetId="6">#REF!</definedName>
    <definedName name="地区名称" localSheetId="8">#REF!</definedName>
    <definedName name="地区名称">#REF!</definedName>
    <definedName name="地区名称1" localSheetId="13">#REF!</definedName>
    <definedName name="地区名称1" localSheetId="16">#REF!</definedName>
    <definedName name="地区名称1" localSheetId="17">#REF!</definedName>
    <definedName name="地区名称1" localSheetId="4">#REF!</definedName>
    <definedName name="地区名称1" localSheetId="5">#REF!</definedName>
    <definedName name="地区名称1">#REF!</definedName>
    <definedName name="地区名称10" localSheetId="4">#REF!</definedName>
    <definedName name="地区名称10" localSheetId="5">#REF!</definedName>
    <definedName name="地区名称10">#REF!</definedName>
    <definedName name="地区名称2" localSheetId="16">#REF!</definedName>
    <definedName name="地区名称2" localSheetId="17">#REF!</definedName>
    <definedName name="地区名称2" localSheetId="4">#REF!</definedName>
    <definedName name="地区名称2" localSheetId="5">#REF!</definedName>
    <definedName name="地区名称2">#REF!</definedName>
    <definedName name="地区名称3" localSheetId="17">#REF!</definedName>
    <definedName name="地区名称3" localSheetId="4">#REF!</definedName>
    <definedName name="地区名称3" localSheetId="5">#REF!</definedName>
    <definedName name="地区名称3">#REF!</definedName>
    <definedName name="地区名称32">#REF!</definedName>
    <definedName name="地区名称432">#REF!</definedName>
    <definedName name="地区名称444" localSheetId="5">#REF!</definedName>
    <definedName name="地区名称444">#REF!</definedName>
    <definedName name="地区名称45234">#REF!</definedName>
    <definedName name="地区名称5" localSheetId="4">#REF!</definedName>
    <definedName name="地区名称5" localSheetId="5">#REF!</definedName>
    <definedName name="地区名称5">#REF!</definedName>
    <definedName name="地区名称55" localSheetId="5">#REF!</definedName>
    <definedName name="地区名称55">#REF!</definedName>
    <definedName name="地区名称6" localSheetId="4">#REF!</definedName>
    <definedName name="地区名称6" localSheetId="5">#REF!</definedName>
    <definedName name="地区名称6">#REF!</definedName>
    <definedName name="地区名称7" localSheetId="4">#REF!</definedName>
    <definedName name="地区名称7" localSheetId="5">#REF!</definedName>
    <definedName name="地区名称7">#REF!</definedName>
    <definedName name="地区名称874">#REF!</definedName>
    <definedName name="地区名称9" localSheetId="4">#REF!</definedName>
    <definedName name="地区名称9" localSheetId="5">#REF!</definedName>
    <definedName name="地区名称9">#REF!</definedName>
    <definedName name="地区明确222" localSheetId="5">#REF!</definedName>
    <definedName name="地区明确222">#REF!</definedName>
    <definedName name="基金" localSheetId="0" hidden="1">{#N/A,#N/A,FALSE,"p9";#N/A,#N/A,FALSE,"p1";#N/A,#N/A,FALSE,"p2";#N/A,#N/A,FALSE,"p3";#N/A,#N/A,FALSE,"p4";#N/A,#N/A,FALSE,"p5";#N/A,#N/A,FALSE,"p6";#N/A,#N/A,FALSE,"p7";#N/A,#N/A,FALSE,"p8"}</definedName>
    <definedName name="基金" localSheetId="5"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0" hidden="1">{#N/A,#N/A,FALSE,"p9";#N/A,#N/A,FALSE,"p1";#N/A,#N/A,FALSE,"p2";#N/A,#N/A,FALSE,"p3";#N/A,#N/A,FALSE,"p4";#N/A,#N/A,FALSE,"p5";#N/A,#N/A,FALSE,"p6";#N/A,#N/A,FALSE,"p7";#N/A,#N/A,FALSE,"p8"}</definedName>
    <definedName name="计划1" localSheetId="5"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52511"/>
</workbook>
</file>

<file path=xl/calcChain.xml><?xml version="1.0" encoding="utf-8"?>
<calcChain xmlns="http://schemas.openxmlformats.org/spreadsheetml/2006/main">
  <c r="C18" i="14" l="1"/>
  <c r="C5" i="13"/>
  <c r="C14" i="13"/>
  <c r="C10" i="13"/>
  <c r="B7" i="29" l="1"/>
  <c r="C17" i="9"/>
  <c r="C7" i="9"/>
  <c r="B12" i="24"/>
  <c r="B5" i="24"/>
  <c r="B13" i="7"/>
  <c r="B186" i="18"/>
  <c r="C60" i="6" l="1"/>
  <c r="C359" i="5" l="1"/>
  <c r="C357" i="5" l="1"/>
  <c r="C356" i="5"/>
  <c r="C355" i="5"/>
  <c r="C353" i="5"/>
  <c r="C351" i="5"/>
  <c r="C350" i="5" s="1"/>
  <c r="C348" i="5"/>
  <c r="C345" i="5"/>
  <c r="C344" i="5" s="1"/>
  <c r="C342" i="5"/>
  <c r="C338" i="5"/>
  <c r="C337" i="5" s="1"/>
  <c r="C335" i="5"/>
  <c r="C333" i="5"/>
  <c r="C331" i="5"/>
  <c r="C328" i="5"/>
  <c r="C326" i="5"/>
  <c r="C322" i="5"/>
  <c r="C319" i="5"/>
  <c r="C317" i="5"/>
  <c r="C316" i="5" s="1"/>
  <c r="C314" i="5"/>
  <c r="C309" i="5"/>
  <c r="C306" i="5"/>
  <c r="C269" i="5" s="1"/>
  <c r="C302" i="5"/>
  <c r="C300" i="5"/>
  <c r="C298" i="5"/>
  <c r="C288" i="5"/>
  <c r="C283" i="5"/>
  <c r="C270" i="5"/>
  <c r="C267" i="5"/>
  <c r="C265" i="5"/>
  <c r="C260" i="5"/>
  <c r="C259" i="5" s="1"/>
  <c r="C257" i="5"/>
  <c r="C255" i="5"/>
  <c r="C253" i="5"/>
  <c r="C250" i="5"/>
  <c r="C246" i="5"/>
  <c r="C245" i="5" s="1"/>
  <c r="C243" i="5"/>
  <c r="C240" i="5"/>
  <c r="C237" i="5"/>
  <c r="C234" i="5"/>
  <c r="C230" i="5"/>
  <c r="C223" i="5"/>
  <c r="C220" i="5"/>
  <c r="C217" i="5"/>
  <c r="C212" i="5" s="1"/>
  <c r="C213" i="5"/>
  <c r="C210" i="5"/>
  <c r="C207" i="5"/>
  <c r="C204" i="5"/>
  <c r="C201" i="5"/>
  <c r="C196" i="5"/>
  <c r="C191" i="5"/>
  <c r="C184" i="5"/>
  <c r="C182" i="5"/>
  <c r="C178" i="5"/>
  <c r="C175" i="5"/>
  <c r="C172" i="5"/>
  <c r="C170" i="5"/>
  <c r="C169" i="5"/>
  <c r="C167" i="5"/>
  <c r="C163" i="5"/>
  <c r="C161" i="5"/>
  <c r="C159" i="5"/>
  <c r="C152" i="5"/>
  <c r="C151" i="5"/>
  <c r="C148" i="5"/>
  <c r="C146" i="5"/>
  <c r="C145" i="5"/>
  <c r="C143" i="5"/>
  <c r="C140" i="5"/>
  <c r="C138" i="5"/>
  <c r="C135" i="5"/>
  <c r="C131" i="5"/>
  <c r="C125" i="5"/>
  <c r="C121" i="5" s="1"/>
  <c r="C122" i="5"/>
  <c r="C115" i="5"/>
  <c r="C112" i="5"/>
  <c r="C109" i="5"/>
  <c r="C98" i="5"/>
  <c r="C95" i="5" s="1"/>
  <c r="C96" i="5"/>
  <c r="C92" i="5"/>
  <c r="C91" i="5" s="1"/>
  <c r="C89" i="5"/>
  <c r="C86" i="5"/>
  <c r="C82" i="5"/>
  <c r="C78" i="5"/>
  <c r="C74" i="5"/>
  <c r="C70" i="5"/>
  <c r="C67" i="5"/>
  <c r="C64" i="5"/>
  <c r="C62" i="5"/>
  <c r="C56" i="5"/>
  <c r="C50" i="5"/>
  <c r="C46" i="5"/>
  <c r="C43" i="5"/>
  <c r="C38" i="5"/>
  <c r="C34" i="5"/>
  <c r="C27" i="5"/>
  <c r="C22" i="5"/>
  <c r="C17" i="5"/>
  <c r="C13" i="5"/>
  <c r="C12" i="5"/>
  <c r="C9" i="5"/>
  <c r="C6" i="5"/>
  <c r="C5" i="5"/>
  <c r="B32" i="26"/>
  <c r="B5" i="26"/>
  <c r="C330" i="5" l="1"/>
  <c r="C308" i="5"/>
  <c r="B24" i="4"/>
  <c r="B18" i="4"/>
  <c r="B5" i="4"/>
  <c r="X15" i="30" l="1"/>
  <c r="W15" i="30"/>
  <c r="X14" i="30"/>
  <c r="W14" i="30"/>
  <c r="X13" i="30"/>
  <c r="W13" i="30"/>
  <c r="W12" i="30"/>
  <c r="V12" i="30"/>
  <c r="N12" i="30"/>
  <c r="M12" i="30"/>
  <c r="L12" i="30"/>
  <c r="H12" i="30"/>
  <c r="G12" i="30"/>
  <c r="F12" i="30"/>
  <c r="X5" i="30"/>
  <c r="W5" i="30"/>
  <c r="P5" i="30"/>
  <c r="O5" i="30"/>
  <c r="J5" i="30"/>
  <c r="I5" i="30"/>
  <c r="E5" i="30"/>
  <c r="X15" i="28"/>
  <c r="W15" i="28"/>
  <c r="X14" i="28"/>
  <c r="W14" i="28"/>
  <c r="X13" i="28"/>
  <c r="W13" i="28"/>
  <c r="W12" i="28" s="1"/>
  <c r="V12" i="28"/>
  <c r="N12" i="28"/>
  <c r="M12" i="28"/>
  <c r="L12" i="28"/>
  <c r="H12" i="28"/>
  <c r="G12" i="28"/>
  <c r="F12" i="28"/>
  <c r="X5" i="28"/>
  <c r="W5" i="28"/>
  <c r="P5" i="28"/>
  <c r="O5" i="28"/>
  <c r="J5" i="28"/>
  <c r="I5" i="28"/>
  <c r="E5" i="28"/>
  <c r="X12" i="27" l="1"/>
  <c r="W12" i="27"/>
  <c r="X11" i="27"/>
  <c r="W11" i="27"/>
  <c r="X10" i="27"/>
  <c r="W10" i="27"/>
  <c r="W9" i="27" s="1"/>
  <c r="V9" i="27"/>
  <c r="N9" i="27"/>
  <c r="M9" i="27"/>
  <c r="L9" i="27"/>
  <c r="H9" i="27"/>
  <c r="G9" i="27"/>
  <c r="F9" i="27"/>
  <c r="X8" i="27"/>
  <c r="W8" i="27"/>
  <c r="P8" i="27"/>
  <c r="O8" i="27"/>
  <c r="J8" i="27"/>
  <c r="I8" i="27"/>
  <c r="X7" i="27"/>
  <c r="W7" i="27"/>
  <c r="P7" i="27"/>
  <c r="O7" i="27"/>
  <c r="J7" i="27"/>
  <c r="I7" i="27"/>
  <c r="E7" i="27"/>
  <c r="X6" i="27"/>
  <c r="W6" i="27"/>
  <c r="P6" i="27"/>
  <c r="O6" i="27"/>
  <c r="J6" i="27"/>
  <c r="I6" i="27"/>
  <c r="X5" i="27"/>
  <c r="W5" i="27"/>
  <c r="P5" i="27"/>
  <c r="O5" i="27"/>
  <c r="J5" i="27"/>
  <c r="I5" i="27"/>
  <c r="E5" i="27"/>
  <c r="X35" i="26"/>
  <c r="W35" i="26"/>
  <c r="X34" i="26"/>
  <c r="W34" i="26"/>
  <c r="X33" i="26"/>
  <c r="W33" i="26"/>
  <c r="W32" i="26"/>
  <c r="V32" i="26"/>
  <c r="N32" i="26"/>
  <c r="M32" i="26"/>
  <c r="L32" i="26"/>
  <c r="H32" i="26"/>
  <c r="G32" i="26"/>
  <c r="F32" i="26"/>
  <c r="X31" i="26"/>
  <c r="W31" i="26"/>
  <c r="P31" i="26"/>
  <c r="O31" i="26"/>
  <c r="J31" i="26"/>
  <c r="I31" i="26"/>
  <c r="X30" i="26"/>
  <c r="W30" i="26"/>
  <c r="P30" i="26"/>
  <c r="O30" i="26"/>
  <c r="J30" i="26"/>
  <c r="I30" i="26"/>
  <c r="X29" i="26"/>
  <c r="W29" i="26"/>
  <c r="P29" i="26"/>
  <c r="O29" i="26"/>
  <c r="J29" i="26"/>
  <c r="I29" i="26"/>
  <c r="X27" i="26"/>
  <c r="W27" i="26"/>
  <c r="P27" i="26"/>
  <c r="O27" i="26"/>
  <c r="J27" i="26"/>
  <c r="I27" i="26"/>
  <c r="X26" i="26"/>
  <c r="W26" i="26"/>
  <c r="P26" i="26"/>
  <c r="O26" i="26"/>
  <c r="J26" i="26"/>
  <c r="I26" i="26"/>
  <c r="E26" i="26"/>
  <c r="X25" i="26"/>
  <c r="W25" i="26"/>
  <c r="P25" i="26"/>
  <c r="O25" i="26"/>
  <c r="J25" i="26"/>
  <c r="I25" i="26"/>
  <c r="X7" i="26"/>
  <c r="W7" i="26"/>
  <c r="P7" i="26"/>
  <c r="O7" i="26"/>
  <c r="J7" i="26"/>
  <c r="I7" i="26"/>
  <c r="X6" i="26"/>
  <c r="W6" i="26"/>
  <c r="P6" i="26"/>
  <c r="O6" i="26"/>
  <c r="J6" i="26"/>
  <c r="I6" i="26"/>
  <c r="X5" i="26"/>
  <c r="W5" i="26"/>
  <c r="P5" i="26"/>
  <c r="O5" i="26"/>
  <c r="J5" i="26"/>
  <c r="I5" i="26"/>
  <c r="E5" i="26"/>
  <c r="X15" i="24"/>
  <c r="W15" i="24"/>
  <c r="X14" i="24"/>
  <c r="W14" i="24"/>
  <c r="X13" i="24"/>
  <c r="W13" i="24"/>
  <c r="W12" i="24" s="1"/>
  <c r="V12" i="24"/>
  <c r="N12" i="24"/>
  <c r="M12" i="24"/>
  <c r="L12" i="24"/>
  <c r="H12" i="24"/>
  <c r="G12" i="24"/>
  <c r="F12" i="24"/>
  <c r="X11" i="24"/>
  <c r="W11" i="24"/>
  <c r="P11" i="24"/>
  <c r="O11" i="24"/>
  <c r="J11" i="24"/>
  <c r="I11" i="24"/>
  <c r="X10" i="24"/>
  <c r="W10" i="24"/>
  <c r="P10" i="24"/>
  <c r="O10" i="24"/>
  <c r="J10" i="24"/>
  <c r="I10" i="24"/>
  <c r="E10" i="24"/>
  <c r="X5" i="24"/>
  <c r="W5" i="24"/>
  <c r="P5" i="24"/>
  <c r="O5" i="24"/>
  <c r="J5" i="24"/>
  <c r="I5" i="24"/>
  <c r="E5" i="24"/>
  <c r="Z15" i="17" l="1"/>
  <c r="Y15" i="17"/>
  <c r="Z14" i="17"/>
  <c r="Y14" i="17"/>
  <c r="Z13" i="17"/>
  <c r="Y13" i="17"/>
  <c r="Y12" i="17" s="1"/>
  <c r="X12" i="17"/>
  <c r="P12" i="17"/>
  <c r="O12" i="17"/>
  <c r="N12" i="17"/>
  <c r="J12" i="17"/>
  <c r="I12" i="17"/>
  <c r="H12" i="17"/>
  <c r="Z5" i="17"/>
  <c r="Y5" i="17"/>
  <c r="R5" i="17"/>
  <c r="Q5" i="17"/>
  <c r="L5" i="17"/>
  <c r="K5" i="17"/>
  <c r="G5" i="17"/>
  <c r="Y12" i="14" l="1"/>
  <c r="X12" i="14"/>
  <c r="Q12" i="14"/>
  <c r="P12" i="14"/>
  <c r="K12" i="14"/>
  <c r="J12" i="14"/>
  <c r="Y11" i="14"/>
  <c r="X11" i="14"/>
  <c r="Q11" i="14"/>
  <c r="P11" i="14"/>
  <c r="K11" i="14"/>
  <c r="J11" i="14"/>
  <c r="Y10" i="14"/>
  <c r="X10" i="14"/>
  <c r="Q10" i="14"/>
  <c r="P10" i="14"/>
  <c r="K10" i="14"/>
  <c r="J10" i="14"/>
  <c r="Y17" i="14"/>
  <c r="X17" i="14"/>
  <c r="Q17" i="14"/>
  <c r="P17" i="14"/>
  <c r="K17" i="14"/>
  <c r="J17" i="14"/>
  <c r="Y9" i="14"/>
  <c r="X9" i="14"/>
  <c r="Q9" i="14"/>
  <c r="P9" i="14"/>
  <c r="K9" i="14"/>
  <c r="J9" i="14"/>
  <c r="Y8" i="14"/>
  <c r="X8" i="14"/>
  <c r="Q8" i="14"/>
  <c r="P8" i="14"/>
  <c r="K8" i="14"/>
  <c r="J8" i="14"/>
  <c r="Y302" i="5" l="1"/>
  <c r="X302" i="5"/>
  <c r="Q302" i="5"/>
  <c r="P302" i="5"/>
  <c r="K302" i="5"/>
  <c r="J302" i="5"/>
  <c r="Y301" i="5"/>
  <c r="X301" i="5"/>
  <c r="Q301" i="5"/>
  <c r="P301" i="5"/>
  <c r="K301" i="5"/>
  <c r="J301" i="5"/>
  <c r="Y300" i="5"/>
  <c r="X300" i="5"/>
  <c r="Q300" i="5"/>
  <c r="P300" i="5"/>
  <c r="K300" i="5"/>
  <c r="J300" i="5"/>
  <c r="Y299" i="5"/>
  <c r="X299" i="5"/>
  <c r="Q299" i="5"/>
  <c r="P299" i="5"/>
  <c r="K299" i="5"/>
  <c r="J299" i="5"/>
  <c r="F299" i="5"/>
  <c r="Y11" i="12" l="1"/>
  <c r="X11" i="12"/>
  <c r="Q11" i="12"/>
  <c r="P11" i="12"/>
  <c r="K11" i="12"/>
  <c r="J11" i="12"/>
  <c r="Y10" i="12"/>
  <c r="X10" i="12"/>
  <c r="Q10" i="12"/>
  <c r="P10" i="12"/>
  <c r="K10" i="12"/>
  <c r="J10" i="12"/>
  <c r="Y9" i="12"/>
  <c r="X9" i="12"/>
  <c r="Q9" i="12"/>
  <c r="P9" i="12"/>
  <c r="K9" i="12"/>
  <c r="J9" i="12"/>
  <c r="Y7" i="9"/>
  <c r="X7" i="9"/>
  <c r="Q7" i="9"/>
  <c r="P7" i="9"/>
  <c r="K7" i="9"/>
  <c r="J7" i="9"/>
  <c r="F7" i="9"/>
  <c r="Y21" i="14" l="1"/>
  <c r="X21" i="14"/>
  <c r="Y20" i="14"/>
  <c r="X20" i="14"/>
  <c r="Y19" i="14"/>
  <c r="X19" i="14"/>
  <c r="X18" i="14" s="1"/>
  <c r="W18" i="14"/>
  <c r="O18" i="14"/>
  <c r="N18" i="14"/>
  <c r="M18" i="14"/>
  <c r="I18" i="14"/>
  <c r="H18" i="14"/>
  <c r="G18" i="14"/>
  <c r="Y7" i="14"/>
  <c r="X7" i="14"/>
  <c r="Q7" i="14"/>
  <c r="P7" i="14"/>
  <c r="K7" i="14"/>
  <c r="J7" i="14"/>
  <c r="Y6" i="14"/>
  <c r="X6" i="14"/>
  <c r="Q6" i="14"/>
  <c r="P6" i="14"/>
  <c r="K6" i="14"/>
  <c r="J6" i="14"/>
  <c r="Y5" i="14"/>
  <c r="X5" i="14"/>
  <c r="Q5" i="14"/>
  <c r="P5" i="14"/>
  <c r="K5" i="14"/>
  <c r="J5" i="14"/>
  <c r="F5" i="14"/>
  <c r="Y15" i="12"/>
  <c r="X15" i="12"/>
  <c r="Y14" i="12"/>
  <c r="X14" i="12"/>
  <c r="Y13" i="12"/>
  <c r="X13" i="12"/>
  <c r="X12" i="12"/>
  <c r="W12" i="12"/>
  <c r="O12" i="12"/>
  <c r="N12" i="12"/>
  <c r="M12" i="12"/>
  <c r="I12" i="12"/>
  <c r="H12" i="12"/>
  <c r="G12" i="12"/>
  <c r="Y8" i="12"/>
  <c r="X8" i="12"/>
  <c r="Q8" i="12"/>
  <c r="P8" i="12"/>
  <c r="K8" i="12"/>
  <c r="J8" i="12"/>
  <c r="Y7" i="12"/>
  <c r="X7" i="12"/>
  <c r="Q7" i="12"/>
  <c r="P7" i="12"/>
  <c r="K7" i="12"/>
  <c r="J7" i="12"/>
  <c r="Y6" i="12"/>
  <c r="X6" i="12"/>
  <c r="Q6" i="12"/>
  <c r="P6" i="12"/>
  <c r="K6" i="12"/>
  <c r="J6" i="12"/>
  <c r="Y5" i="12"/>
  <c r="X5" i="12"/>
  <c r="Q5" i="12"/>
  <c r="P5" i="12"/>
  <c r="K5" i="12"/>
  <c r="J5" i="12"/>
  <c r="F5" i="12"/>
  <c r="Y20" i="9"/>
  <c r="X20" i="9"/>
  <c r="Y19" i="9"/>
  <c r="X19" i="9"/>
  <c r="Y18" i="9"/>
  <c r="X18" i="9"/>
  <c r="X17" i="9" s="1"/>
  <c r="W17" i="9"/>
  <c r="O17" i="9"/>
  <c r="N17" i="9"/>
  <c r="M17" i="9"/>
  <c r="I17" i="9"/>
  <c r="H17" i="9"/>
  <c r="G17" i="9"/>
  <c r="Y6" i="9"/>
  <c r="X6" i="9"/>
  <c r="Q6" i="9"/>
  <c r="P6" i="9"/>
  <c r="K6" i="9"/>
  <c r="J6" i="9"/>
  <c r="Y5" i="9"/>
  <c r="X5" i="9"/>
  <c r="Q5" i="9"/>
  <c r="P5" i="9"/>
  <c r="K5" i="9"/>
  <c r="J5" i="9"/>
  <c r="F5" i="9"/>
  <c r="W303" i="5"/>
  <c r="O303" i="5"/>
  <c r="N303" i="5"/>
  <c r="M303" i="5"/>
  <c r="I303" i="5"/>
  <c r="H303" i="5"/>
  <c r="G303" i="5"/>
  <c r="F5" i="5"/>
  <c r="J5" i="5"/>
  <c r="K5" i="5"/>
  <c r="P5" i="5"/>
  <c r="Q5" i="5"/>
  <c r="X5" i="5"/>
  <c r="Y5" i="5"/>
  <c r="J6" i="5"/>
  <c r="K6" i="5"/>
  <c r="P6" i="5"/>
  <c r="Q6" i="5"/>
  <c r="X6" i="5"/>
  <c r="Y6" i="5"/>
  <c r="J7" i="5"/>
  <c r="K7" i="5"/>
  <c r="P7" i="5"/>
  <c r="Q7" i="5"/>
  <c r="X7" i="5"/>
  <c r="Y7" i="5"/>
  <c r="J298" i="5"/>
  <c r="K298" i="5"/>
  <c r="P298" i="5"/>
  <c r="Q298" i="5"/>
  <c r="X298" i="5"/>
  <c r="Y298" i="5"/>
  <c r="X304" i="5"/>
  <c r="X303" i="5" s="1"/>
  <c r="Y304" i="5"/>
  <c r="X305" i="5"/>
  <c r="Y305" i="5"/>
  <c r="X306" i="5"/>
  <c r="Y306" i="5"/>
</calcChain>
</file>

<file path=xl/sharedStrings.xml><?xml version="1.0" encoding="utf-8"?>
<sst xmlns="http://schemas.openxmlformats.org/spreadsheetml/2006/main" count="1681" uniqueCount="1119">
  <si>
    <t>……</t>
    <phoneticPr fontId="2" type="noConversion"/>
  </si>
  <si>
    <t>2320301</t>
  </si>
  <si>
    <t>23203</t>
  </si>
  <si>
    <t>232</t>
  </si>
  <si>
    <t>……</t>
    <phoneticPr fontId="7" type="noConversion"/>
  </si>
  <si>
    <t>2010199</t>
  </si>
  <si>
    <t>2010101</t>
  </si>
  <si>
    <t>20101</t>
  </si>
  <si>
    <t>201</t>
  </si>
  <si>
    <t>合计</t>
  </si>
  <si>
    <t>科目（单位）名称</t>
  </si>
  <si>
    <t>科目编码</t>
  </si>
  <si>
    <t>科目名称</t>
  </si>
  <si>
    <t>2230101</t>
    <phoneticPr fontId="2" type="noConversion"/>
  </si>
  <si>
    <t>2090101</t>
    <phoneticPr fontId="2" type="noConversion"/>
  </si>
  <si>
    <t>2230201</t>
    <phoneticPr fontId="2" type="noConversion"/>
  </si>
  <si>
    <r>
      <rPr>
        <sz val="12"/>
        <rFont val="方正仿宋_GBK"/>
        <family val="4"/>
        <charset val="134"/>
      </rPr>
      <t>单位：万元</t>
    </r>
  </si>
  <si>
    <t>预算数</t>
    <phoneticPr fontId="7" type="noConversion"/>
  </si>
  <si>
    <r>
      <rPr>
        <sz val="11"/>
        <rFont val="方正仿宋_GBK"/>
        <family val="4"/>
        <charset val="134"/>
      </rPr>
      <t>单位：万元</t>
    </r>
  </si>
  <si>
    <r>
      <rPr>
        <b/>
        <sz val="11"/>
        <rFont val="方正书宋_GBK"/>
        <family val="4"/>
        <charset val="134"/>
      </rPr>
      <t>科目编码</t>
    </r>
  </si>
  <si>
    <r>
      <rPr>
        <b/>
        <sz val="11"/>
        <rFont val="方正书宋_GBK"/>
        <family val="4"/>
        <charset val="134"/>
      </rPr>
      <t>科目名称</t>
    </r>
  </si>
  <si>
    <r>
      <rPr>
        <sz val="11"/>
        <rFont val="方正书宋_GBK"/>
        <family val="4"/>
        <charset val="134"/>
      </rPr>
      <t>科目编码</t>
    </r>
  </si>
  <si>
    <r>
      <rPr>
        <sz val="11"/>
        <rFont val="方正书宋_GBK"/>
        <family val="4"/>
        <charset val="134"/>
      </rPr>
      <t>科目（单位）名称</t>
    </r>
  </si>
  <si>
    <r>
      <rPr>
        <sz val="11"/>
        <rFont val="方正书宋_GBK"/>
        <family val="4"/>
        <charset val="134"/>
      </rPr>
      <t>合计</t>
    </r>
  </si>
  <si>
    <r>
      <rPr>
        <sz val="11"/>
        <rFont val="方正仿宋_GBK"/>
        <family val="4"/>
        <charset val="134"/>
      </rPr>
      <t>一般公共服务支出类合计</t>
    </r>
  </si>
  <si>
    <r>
      <t xml:space="preserve"> </t>
    </r>
    <r>
      <rPr>
        <sz val="11"/>
        <rFont val="方正仿宋_GBK"/>
        <family val="4"/>
        <charset val="134"/>
      </rPr>
      <t>人大事务款合计</t>
    </r>
  </si>
  <si>
    <r>
      <t xml:space="preserve">  </t>
    </r>
    <r>
      <rPr>
        <sz val="11"/>
        <rFont val="方正仿宋_GBK"/>
        <family val="4"/>
        <charset val="134"/>
      </rPr>
      <t>行政运行项合计</t>
    </r>
  </si>
  <si>
    <r>
      <t xml:space="preserve">  </t>
    </r>
    <r>
      <rPr>
        <sz val="11"/>
        <rFont val="方正仿宋_GBK"/>
        <family val="4"/>
        <charset val="134"/>
      </rPr>
      <t>其他人大事务支出项合计</t>
    </r>
  </si>
  <si>
    <r>
      <rPr>
        <b/>
        <sz val="11"/>
        <rFont val="方正仿宋_GBK"/>
        <family val="4"/>
        <charset val="134"/>
      </rPr>
      <t>合计</t>
    </r>
  </si>
  <si>
    <r>
      <rPr>
        <sz val="9"/>
        <rFont val="宋体"/>
        <family val="3"/>
        <charset val="134"/>
      </rPr>
      <t>债务付息支出类合计</t>
    </r>
  </si>
  <si>
    <r>
      <t xml:space="preserve"> </t>
    </r>
    <r>
      <rPr>
        <sz val="9"/>
        <rFont val="宋体"/>
        <family val="3"/>
        <charset val="134"/>
      </rPr>
      <t>地方政府一般债务付息支出款合计</t>
    </r>
  </si>
  <si>
    <r>
      <t xml:space="preserve">  </t>
    </r>
    <r>
      <rPr>
        <sz val="9"/>
        <rFont val="宋体"/>
        <family val="3"/>
        <charset val="134"/>
      </rPr>
      <t>地方政府一般债券付息支出项合计</t>
    </r>
  </si>
  <si>
    <r>
      <rPr>
        <sz val="11"/>
        <rFont val="黑体"/>
        <family val="3"/>
        <charset val="134"/>
      </rPr>
      <t>附表</t>
    </r>
    <r>
      <rPr>
        <sz val="11"/>
        <rFont val="Times New Roman"/>
        <family val="1"/>
      </rPr>
      <t>1-2</t>
    </r>
    <phoneticPr fontId="2" type="noConversion"/>
  </si>
  <si>
    <r>
      <rPr>
        <b/>
        <sz val="11"/>
        <rFont val="方正书宋_GBK"/>
        <family val="4"/>
        <charset val="134"/>
      </rPr>
      <t>预算数</t>
    </r>
    <phoneticPr fontId="2" type="noConversion"/>
  </si>
  <si>
    <r>
      <rPr>
        <sz val="11"/>
        <rFont val="方正仿宋_GBK"/>
        <family val="4"/>
        <charset val="134"/>
      </rPr>
      <t>单位：万元</t>
    </r>
    <phoneticPr fontId="7" type="noConversion"/>
  </si>
  <si>
    <r>
      <rPr>
        <b/>
        <sz val="11"/>
        <rFont val="方正仿宋_GBK"/>
        <family val="4"/>
        <charset val="134"/>
      </rPr>
      <t>合计</t>
    </r>
    <phoneticPr fontId="7" type="noConversion"/>
  </si>
  <si>
    <r>
      <rPr>
        <b/>
        <sz val="11"/>
        <rFont val="方正书宋_GBK"/>
        <family val="4"/>
        <charset val="134"/>
      </rPr>
      <t>科目编码</t>
    </r>
    <phoneticPr fontId="7" type="noConversion"/>
  </si>
  <si>
    <r>
      <rPr>
        <b/>
        <sz val="11"/>
        <rFont val="方正书宋_GBK"/>
        <family val="4"/>
        <charset val="134"/>
      </rPr>
      <t>科目名称</t>
    </r>
    <phoneticPr fontId="7" type="noConversion"/>
  </si>
  <si>
    <r>
      <rPr>
        <b/>
        <sz val="11"/>
        <rFont val="方正书宋_GBK"/>
        <family val="4"/>
        <charset val="134"/>
      </rPr>
      <t>预算数</t>
    </r>
    <phoneticPr fontId="7" type="noConversion"/>
  </si>
  <si>
    <r>
      <rPr>
        <sz val="11"/>
        <rFont val="方正仿宋_GBK"/>
        <family val="4"/>
        <charset val="134"/>
      </rPr>
      <t>单位：万元</t>
    </r>
    <phoneticPr fontId="7" type="noConversion"/>
  </si>
  <si>
    <r>
      <rPr>
        <b/>
        <sz val="11"/>
        <rFont val="方正书宋_GBK"/>
        <family val="4"/>
        <charset val="134"/>
      </rPr>
      <t>科目编码</t>
    </r>
    <phoneticPr fontId="7" type="noConversion"/>
  </si>
  <si>
    <r>
      <rPr>
        <b/>
        <sz val="11"/>
        <rFont val="方正书宋_GBK"/>
        <family val="4"/>
        <charset val="134"/>
      </rPr>
      <t>科目名称</t>
    </r>
    <phoneticPr fontId="7" type="noConversion"/>
  </si>
  <si>
    <r>
      <rPr>
        <b/>
        <sz val="11"/>
        <rFont val="方正书宋_GBK"/>
        <family val="4"/>
        <charset val="134"/>
      </rPr>
      <t>预算数</t>
    </r>
    <phoneticPr fontId="7" type="noConversion"/>
  </si>
  <si>
    <r>
      <rPr>
        <b/>
        <sz val="11"/>
        <rFont val="方正仿宋_GBK"/>
        <family val="4"/>
        <charset val="134"/>
      </rPr>
      <t>合计</t>
    </r>
    <phoneticPr fontId="7" type="noConversion"/>
  </si>
  <si>
    <r>
      <rPr>
        <b/>
        <sz val="11"/>
        <rFont val="方正仿宋_GBK"/>
        <family val="4"/>
        <charset val="134"/>
      </rPr>
      <t>城乡社区支出</t>
    </r>
    <phoneticPr fontId="2" type="noConversion"/>
  </si>
  <si>
    <t>预算数</t>
    <phoneticPr fontId="2" type="noConversion"/>
  </si>
  <si>
    <t>208</t>
    <phoneticPr fontId="2" type="noConversion"/>
  </si>
  <si>
    <t>212</t>
    <phoneticPr fontId="2" type="noConversion"/>
  </si>
  <si>
    <t>合计</t>
    <phoneticPr fontId="2" type="noConversion"/>
  </si>
  <si>
    <r>
      <rPr>
        <sz val="11"/>
        <rFont val="方正仿宋_GBK"/>
        <family val="4"/>
        <charset val="134"/>
      </rPr>
      <t>单位：万元</t>
    </r>
    <phoneticPr fontId="7" type="noConversion"/>
  </si>
  <si>
    <t>223</t>
    <phoneticPr fontId="2" type="noConversion"/>
  </si>
  <si>
    <t>22301</t>
    <phoneticPr fontId="2" type="noConversion"/>
  </si>
  <si>
    <t>22302</t>
    <phoneticPr fontId="2" type="noConversion"/>
  </si>
  <si>
    <t>209</t>
    <phoneticPr fontId="2" type="noConversion"/>
  </si>
  <si>
    <t>20901</t>
    <phoneticPr fontId="2" type="noConversion"/>
  </si>
  <si>
    <r>
      <rPr>
        <sz val="10.5"/>
        <rFont val="方正仿宋_GBK"/>
        <family val="4"/>
        <charset val="134"/>
      </rPr>
      <t>单位：万元</t>
    </r>
  </si>
  <si>
    <r>
      <rPr>
        <b/>
        <sz val="11"/>
        <rFont val="方正书宋_GBK"/>
        <family val="4"/>
        <charset val="134"/>
      </rPr>
      <t>税收返还</t>
    </r>
    <phoneticPr fontId="2" type="noConversion"/>
  </si>
  <si>
    <r>
      <rPr>
        <b/>
        <sz val="9"/>
        <rFont val="方正书宋_GBK"/>
        <family val="4"/>
        <charset val="134"/>
      </rPr>
      <t>科目编码</t>
    </r>
  </si>
  <si>
    <r>
      <rPr>
        <b/>
        <sz val="9"/>
        <rFont val="方正书宋_GBK"/>
        <family val="4"/>
        <charset val="134"/>
      </rPr>
      <t>科目（单位）名称</t>
    </r>
  </si>
  <si>
    <r>
      <rPr>
        <b/>
        <sz val="9"/>
        <rFont val="方正书宋_GBK"/>
        <family val="4"/>
        <charset val="134"/>
      </rPr>
      <t>合计</t>
    </r>
  </si>
  <si>
    <r>
      <rPr>
        <sz val="9"/>
        <rFont val="方正仿宋_GBK"/>
        <family val="4"/>
        <charset val="134"/>
      </rPr>
      <t>一般公共服务支出类合计</t>
    </r>
  </si>
  <si>
    <r>
      <t xml:space="preserve"> </t>
    </r>
    <r>
      <rPr>
        <sz val="9"/>
        <rFont val="方正仿宋_GBK"/>
        <family val="4"/>
        <charset val="134"/>
      </rPr>
      <t>人大事务款合计</t>
    </r>
  </si>
  <si>
    <r>
      <t xml:space="preserve">  </t>
    </r>
    <r>
      <rPr>
        <sz val="9"/>
        <rFont val="方正仿宋_GBK"/>
        <family val="4"/>
        <charset val="134"/>
      </rPr>
      <t>行政运行项合计</t>
    </r>
  </si>
  <si>
    <r>
      <rPr>
        <b/>
        <sz val="11"/>
        <rFont val="方正仿宋_GBK"/>
        <family val="4"/>
        <charset val="134"/>
      </rPr>
      <t>合计</t>
    </r>
    <phoneticPr fontId="2" type="noConversion"/>
  </si>
  <si>
    <r>
      <rPr>
        <b/>
        <sz val="11"/>
        <rFont val="方正仿宋_GBK"/>
        <family val="4"/>
        <charset val="134"/>
      </rPr>
      <t>社会保险基金支出</t>
    </r>
    <phoneticPr fontId="2" type="noConversion"/>
  </si>
  <si>
    <r>
      <rPr>
        <b/>
        <sz val="11"/>
        <rFont val="方正仿宋_GBK"/>
        <family val="4"/>
        <charset val="134"/>
      </rPr>
      <t>基本养老保险基金支出</t>
    </r>
    <phoneticPr fontId="2" type="noConversion"/>
  </si>
  <si>
    <r>
      <rPr>
        <sz val="11"/>
        <rFont val="方正仿宋_GBK"/>
        <family val="4"/>
        <charset val="134"/>
      </rPr>
      <t>基本养老金</t>
    </r>
    <phoneticPr fontId="2" type="noConversion"/>
  </si>
  <si>
    <r>
      <rPr>
        <b/>
        <sz val="11"/>
        <rFont val="方正仿宋_GBK"/>
        <family val="4"/>
        <charset val="134"/>
      </rPr>
      <t>社保保险基金收入</t>
    </r>
    <phoneticPr fontId="7" type="noConversion"/>
  </si>
  <si>
    <r>
      <t xml:space="preserve"> </t>
    </r>
    <r>
      <rPr>
        <b/>
        <sz val="11"/>
        <rFont val="方正仿宋_GBK"/>
        <family val="4"/>
        <charset val="134"/>
      </rPr>
      <t>基本养老保险基金收入</t>
    </r>
    <phoneticPr fontId="2" type="noConversion"/>
  </si>
  <si>
    <r>
      <rPr>
        <sz val="11"/>
        <rFont val="方正仿宋_GBK"/>
        <family val="4"/>
        <charset val="134"/>
      </rPr>
      <t>基本养老保险费收入</t>
    </r>
    <phoneticPr fontId="7" type="noConversion"/>
  </si>
  <si>
    <r>
      <rPr>
        <b/>
        <sz val="11"/>
        <rFont val="方正书宋_GBK"/>
        <family val="4"/>
        <charset val="134"/>
      </rPr>
      <t>预算数</t>
    </r>
    <phoneticPr fontId="2" type="noConversion"/>
  </si>
  <si>
    <r>
      <rPr>
        <sz val="9"/>
        <rFont val="方正书宋_GBK"/>
        <family val="4"/>
        <charset val="134"/>
      </rPr>
      <t>科目编码</t>
    </r>
  </si>
  <si>
    <r>
      <rPr>
        <sz val="9"/>
        <rFont val="方正书宋_GBK"/>
        <family val="4"/>
        <charset val="134"/>
      </rPr>
      <t>科目（单位）名称</t>
    </r>
  </si>
  <si>
    <r>
      <rPr>
        <sz val="9"/>
        <rFont val="方正书宋_GBK"/>
        <family val="4"/>
        <charset val="134"/>
      </rPr>
      <t>合计</t>
    </r>
  </si>
  <si>
    <r>
      <rPr>
        <b/>
        <sz val="11"/>
        <rFont val="方正仿宋_GBK"/>
        <family val="4"/>
        <charset val="134"/>
      </rPr>
      <t>国有资本经营预算支出</t>
    </r>
    <phoneticPr fontId="2" type="noConversion"/>
  </si>
  <si>
    <r>
      <rPr>
        <sz val="11"/>
        <rFont val="方正仿宋_GBK"/>
        <family val="4"/>
        <charset val="134"/>
      </rPr>
      <t>厂办大集体改革支出</t>
    </r>
    <phoneticPr fontId="2" type="noConversion"/>
  </si>
  <si>
    <r>
      <t xml:space="preserve">  </t>
    </r>
    <r>
      <rPr>
        <sz val="9"/>
        <rFont val="方正仿宋_GBK"/>
        <family val="4"/>
        <charset val="134"/>
      </rPr>
      <t>其他人大事务支出项合计</t>
    </r>
  </si>
  <si>
    <r>
      <rPr>
        <b/>
        <sz val="11"/>
        <rFont val="方正仿宋_GBK"/>
        <family val="4"/>
        <charset val="134"/>
      </rPr>
      <t>国有企业资本金注入</t>
    </r>
    <phoneticPr fontId="2" type="noConversion"/>
  </si>
  <si>
    <r>
      <rPr>
        <sz val="11"/>
        <rFont val="方正仿宋_GBK"/>
        <family val="4"/>
        <charset val="134"/>
      </rPr>
      <t>国有经济结构调整支出</t>
    </r>
    <phoneticPr fontId="2" type="noConversion"/>
  </si>
  <si>
    <t>10203</t>
    <phoneticPr fontId="2" type="noConversion"/>
  </si>
  <si>
    <t>基本医疗保险基金收入</t>
    <phoneticPr fontId="2" type="noConversion"/>
  </si>
  <si>
    <t>基本医疗保险费收入</t>
    <phoneticPr fontId="7" type="noConversion"/>
  </si>
  <si>
    <t>10205</t>
    <phoneticPr fontId="2" type="noConversion"/>
  </si>
  <si>
    <t>生育保险基金收入</t>
    <phoneticPr fontId="2" type="noConversion"/>
  </si>
  <si>
    <t>生育保险费收入</t>
    <phoneticPr fontId="7" type="noConversion"/>
  </si>
  <si>
    <t>20903</t>
    <phoneticPr fontId="2" type="noConversion"/>
  </si>
  <si>
    <t>基本医疗保险基金支出</t>
    <phoneticPr fontId="2" type="noConversion"/>
  </si>
  <si>
    <t>2090301</t>
    <phoneticPr fontId="2" type="noConversion"/>
  </si>
  <si>
    <t>基本医疗保险统筹基金</t>
    <phoneticPr fontId="2" type="noConversion"/>
  </si>
  <si>
    <t>20905</t>
    <phoneticPr fontId="2" type="noConversion"/>
  </si>
  <si>
    <t>生育保险基金支出</t>
    <phoneticPr fontId="2" type="noConversion"/>
  </si>
  <si>
    <t>2090501</t>
    <phoneticPr fontId="2" type="noConversion"/>
  </si>
  <si>
    <t>生育保险金</t>
    <phoneticPr fontId="2" type="noConversion"/>
  </si>
  <si>
    <t>项目名称</t>
    <phoneticPr fontId="2" type="noConversion"/>
  </si>
  <si>
    <t>一般性转移支付</t>
    <phoneticPr fontId="2" type="noConversion"/>
  </si>
  <si>
    <r>
      <rPr>
        <sz val="11"/>
        <rFont val="黑体"/>
        <family val="3"/>
        <charset val="134"/>
      </rPr>
      <t>附表</t>
    </r>
    <r>
      <rPr>
        <sz val="11"/>
        <rFont val="Times New Roman"/>
        <family val="1"/>
      </rPr>
      <t>1-3</t>
    </r>
    <phoneticPr fontId="2" type="noConversion"/>
  </si>
  <si>
    <t>……</t>
    <phoneticPr fontId="2" type="noConversion"/>
  </si>
  <si>
    <r>
      <rPr>
        <b/>
        <sz val="11"/>
        <rFont val="方正书宋_GBK"/>
        <family val="4"/>
        <charset val="134"/>
      </rPr>
      <t>一般性转移支付</t>
    </r>
    <phoneticPr fontId="2" type="noConversion"/>
  </si>
  <si>
    <r>
      <rPr>
        <sz val="11"/>
        <rFont val="方正仿宋_GBK"/>
        <family val="4"/>
        <charset val="134"/>
      </rPr>
      <t>未分配数</t>
    </r>
    <phoneticPr fontId="2" type="noConversion"/>
  </si>
  <si>
    <r>
      <rPr>
        <sz val="11"/>
        <rFont val="方正仿宋_GBK"/>
        <family val="4"/>
        <charset val="134"/>
      </rPr>
      <t>市（县、镇）名</t>
    </r>
    <r>
      <rPr>
        <sz val="11"/>
        <rFont val="Times New Roman"/>
        <family val="1"/>
      </rPr>
      <t>1</t>
    </r>
    <phoneticPr fontId="2" type="noConversion"/>
  </si>
  <si>
    <r>
      <rPr>
        <sz val="11"/>
        <rFont val="方正仿宋_GBK"/>
        <family val="4"/>
        <charset val="134"/>
      </rPr>
      <t>市（县、镇）名</t>
    </r>
    <r>
      <rPr>
        <sz val="11"/>
        <rFont val="Times New Roman"/>
        <family val="1"/>
      </rPr>
      <t>2</t>
    </r>
  </si>
  <si>
    <r>
      <rPr>
        <sz val="11"/>
        <rFont val="方正仿宋_GBK"/>
        <family val="4"/>
        <charset val="134"/>
      </rPr>
      <t>市（县、镇）名</t>
    </r>
    <r>
      <rPr>
        <sz val="11"/>
        <rFont val="Times New Roman"/>
        <family val="1"/>
      </rPr>
      <t>3</t>
    </r>
  </si>
  <si>
    <r>
      <rPr>
        <sz val="11"/>
        <rFont val="方正仿宋_GBK"/>
        <family val="4"/>
        <charset val="134"/>
      </rPr>
      <t>市（县、镇）名</t>
    </r>
    <r>
      <rPr>
        <sz val="11"/>
        <rFont val="Times New Roman"/>
        <family val="1"/>
      </rPr>
      <t>4</t>
    </r>
  </si>
  <si>
    <r>
      <rPr>
        <sz val="11"/>
        <rFont val="方正仿宋_GBK"/>
        <family val="4"/>
        <charset val="134"/>
      </rPr>
      <t>市（县、镇）名</t>
    </r>
    <r>
      <rPr>
        <sz val="11"/>
        <rFont val="Times New Roman"/>
        <family val="1"/>
      </rPr>
      <t>5</t>
    </r>
  </si>
  <si>
    <t>项目</t>
    <phoneticPr fontId="2" type="noConversion"/>
  </si>
  <si>
    <t>一、本级支出</t>
    <phoneticPr fontId="2" type="noConversion"/>
  </si>
  <si>
    <t>二、对下税收返还和转移支付</t>
    <phoneticPr fontId="2" type="noConversion"/>
  </si>
  <si>
    <t>税收返还</t>
    <phoneticPr fontId="2" type="noConversion"/>
  </si>
  <si>
    <t>转移支付</t>
    <phoneticPr fontId="2" type="noConversion"/>
  </si>
  <si>
    <t>专项转移支付</t>
    <phoneticPr fontId="2" type="noConversion"/>
  </si>
  <si>
    <t>社会保障和就业支出</t>
    <phoneticPr fontId="2" type="noConversion"/>
  </si>
  <si>
    <t>二、对下转移支付</t>
    <phoneticPr fontId="2" type="noConversion"/>
  </si>
  <si>
    <t>解决历史遗留问题及改革成本支出</t>
    <phoneticPr fontId="2" type="noConversion"/>
  </si>
  <si>
    <t>一、税收收入</t>
    <phoneticPr fontId="2" type="noConversion"/>
  </si>
  <si>
    <t>二、非税收入</t>
    <phoneticPr fontId="2" type="noConversion"/>
  </si>
  <si>
    <t>项目</t>
    <phoneticPr fontId="7" type="noConversion"/>
  </si>
  <si>
    <r>
      <rPr>
        <sz val="11"/>
        <rFont val="黑体"/>
        <family val="3"/>
        <charset val="134"/>
      </rPr>
      <t>附表</t>
    </r>
    <r>
      <rPr>
        <sz val="11"/>
        <rFont val="Times New Roman"/>
        <family val="1"/>
      </rPr>
      <t>1-8</t>
    </r>
    <phoneticPr fontId="2" type="noConversion"/>
  </si>
  <si>
    <t>一、利润收入</t>
    <phoneticPr fontId="7" type="noConversion"/>
  </si>
  <si>
    <t>二、股利、股息收入</t>
    <phoneticPr fontId="7" type="noConversion"/>
  </si>
  <si>
    <t>一般公共预算支出表</t>
    <phoneticPr fontId="7" type="noConversion"/>
  </si>
  <si>
    <t>一般公共预算本级支出表</t>
    <phoneticPr fontId="7" type="noConversion"/>
  </si>
  <si>
    <t>一般公共预算本级基本支出表</t>
    <phoneticPr fontId="7" type="noConversion"/>
  </si>
  <si>
    <t>专项转移支付</t>
    <phoneticPr fontId="2" type="noConversion"/>
  </si>
  <si>
    <t>一般公共预算专项转移支付分项目安排情况表</t>
    <phoneticPr fontId="7" type="noConversion"/>
  </si>
  <si>
    <t>预算数</t>
    <phoneticPr fontId="7" type="noConversion"/>
  </si>
  <si>
    <t>政府性基金预算支出表</t>
    <phoneticPr fontId="7" type="noConversion"/>
  </si>
  <si>
    <t>政府性基金预算本级支出表</t>
    <phoneticPr fontId="7" type="noConversion"/>
  </si>
  <si>
    <t>政府性基金预算专项转移支付分地区安排情况表</t>
    <phoneticPr fontId="7" type="noConversion"/>
  </si>
  <si>
    <t>预算数</t>
    <phoneticPr fontId="2" type="noConversion"/>
  </si>
  <si>
    <t>地区名称</t>
    <phoneticPr fontId="2" type="noConversion"/>
  </si>
  <si>
    <t>地区名称</t>
    <phoneticPr fontId="2" type="noConversion"/>
  </si>
  <si>
    <t>政府性基金预算专项转移支付分项目安排情况表</t>
    <phoneticPr fontId="7" type="noConversion"/>
  </si>
  <si>
    <t>国有资本经营预算收入表</t>
    <phoneticPr fontId="7" type="noConversion"/>
  </si>
  <si>
    <t>国有资本经营预算支出表</t>
    <phoneticPr fontId="7" type="noConversion"/>
  </si>
  <si>
    <t>国有资本经营预算本级支出表</t>
    <phoneticPr fontId="7" type="noConversion"/>
  </si>
  <si>
    <t>国有资本经营预算专项转移支付分地区安排情况表</t>
    <phoneticPr fontId="7" type="noConversion"/>
  </si>
  <si>
    <t>国有资本经营预算专项转移支付分项目安排情况表</t>
    <phoneticPr fontId="7" type="noConversion"/>
  </si>
  <si>
    <t>社会保险基金预算支出表</t>
    <phoneticPr fontId="7" type="noConversion"/>
  </si>
  <si>
    <t>社会保险基金预算收入表</t>
    <phoneticPr fontId="7" type="noConversion"/>
  </si>
  <si>
    <t>一般公共预算收入表</t>
    <phoneticPr fontId="7" type="noConversion"/>
  </si>
  <si>
    <t>政府性基金预算收入表</t>
    <phoneticPr fontId="7" type="noConversion"/>
  </si>
  <si>
    <r>
      <rPr>
        <b/>
        <sz val="11"/>
        <rFont val="方正书宋_GBK"/>
        <family val="4"/>
        <charset val="134"/>
      </rPr>
      <t>预算数</t>
    </r>
    <phoneticPr fontId="7" type="noConversion"/>
  </si>
  <si>
    <r>
      <rPr>
        <sz val="11"/>
        <rFont val="黑体"/>
        <family val="3"/>
        <charset val="134"/>
      </rPr>
      <t>附表</t>
    </r>
    <r>
      <rPr>
        <sz val="11"/>
        <rFont val="Times New Roman"/>
        <family val="1"/>
      </rPr>
      <t>1-1</t>
    </r>
    <phoneticPr fontId="2" type="noConversion"/>
  </si>
  <si>
    <r>
      <rPr>
        <sz val="11"/>
        <rFont val="黑体"/>
        <family val="3"/>
        <charset val="134"/>
      </rPr>
      <t>附表</t>
    </r>
    <r>
      <rPr>
        <sz val="11"/>
        <rFont val="Times New Roman"/>
        <family val="1"/>
      </rPr>
      <t>1-4</t>
    </r>
    <phoneticPr fontId="7" type="noConversion"/>
  </si>
  <si>
    <r>
      <rPr>
        <sz val="11"/>
        <rFont val="黑体"/>
        <family val="3"/>
        <charset val="134"/>
      </rPr>
      <t>附表</t>
    </r>
    <r>
      <rPr>
        <sz val="11"/>
        <rFont val="Times New Roman"/>
        <family val="1"/>
      </rPr>
      <t>1-5</t>
    </r>
    <phoneticPr fontId="2" type="noConversion"/>
  </si>
  <si>
    <r>
      <rPr>
        <sz val="11"/>
        <rFont val="黑体"/>
        <family val="3"/>
        <charset val="134"/>
      </rPr>
      <t>附表</t>
    </r>
    <r>
      <rPr>
        <sz val="11"/>
        <rFont val="Times New Roman"/>
        <family val="1"/>
      </rPr>
      <t>1-6</t>
    </r>
    <phoneticPr fontId="2" type="noConversion"/>
  </si>
  <si>
    <r>
      <rPr>
        <sz val="11"/>
        <rFont val="黑体"/>
        <family val="3"/>
        <charset val="134"/>
      </rPr>
      <t>附表</t>
    </r>
    <r>
      <rPr>
        <sz val="11"/>
        <rFont val="Times New Roman"/>
        <family val="1"/>
      </rPr>
      <t>1-7</t>
    </r>
    <phoneticPr fontId="7" type="noConversion"/>
  </si>
  <si>
    <r>
      <rPr>
        <sz val="11"/>
        <rFont val="黑体"/>
        <family val="3"/>
        <charset val="134"/>
      </rPr>
      <t>附表</t>
    </r>
    <r>
      <rPr>
        <sz val="11"/>
        <rFont val="Times New Roman"/>
        <family val="1"/>
      </rPr>
      <t>1-9</t>
    </r>
    <phoneticPr fontId="2" type="noConversion"/>
  </si>
  <si>
    <r>
      <rPr>
        <sz val="11"/>
        <rFont val="黑体"/>
        <family val="3"/>
        <charset val="134"/>
      </rPr>
      <t>附表</t>
    </r>
    <r>
      <rPr>
        <sz val="11"/>
        <rFont val="Times New Roman"/>
        <family val="1"/>
      </rPr>
      <t>1-10</t>
    </r>
    <phoneticPr fontId="2" type="noConversion"/>
  </si>
  <si>
    <r>
      <rPr>
        <sz val="11"/>
        <rFont val="黑体"/>
        <family val="3"/>
        <charset val="134"/>
      </rPr>
      <t>附表</t>
    </r>
    <r>
      <rPr>
        <sz val="11"/>
        <rFont val="Times New Roman"/>
        <family val="1"/>
      </rPr>
      <t>1-11</t>
    </r>
    <phoneticPr fontId="2" type="noConversion"/>
  </si>
  <si>
    <r>
      <rPr>
        <sz val="11"/>
        <rFont val="黑体"/>
        <family val="3"/>
        <charset val="134"/>
      </rPr>
      <t>附表</t>
    </r>
    <r>
      <rPr>
        <sz val="11"/>
        <rFont val="Times New Roman"/>
        <family val="1"/>
      </rPr>
      <t>1-12</t>
    </r>
    <phoneticPr fontId="7" type="noConversion"/>
  </si>
  <si>
    <r>
      <rPr>
        <sz val="11"/>
        <rFont val="黑体"/>
        <family val="3"/>
        <charset val="134"/>
      </rPr>
      <t>附表</t>
    </r>
    <r>
      <rPr>
        <sz val="11"/>
        <rFont val="Times New Roman"/>
        <family val="1"/>
      </rPr>
      <t>1-13</t>
    </r>
    <phoneticPr fontId="2" type="noConversion"/>
  </si>
  <si>
    <r>
      <rPr>
        <sz val="11"/>
        <rFont val="黑体"/>
        <family val="3"/>
        <charset val="134"/>
      </rPr>
      <t>附表</t>
    </r>
    <r>
      <rPr>
        <sz val="11"/>
        <rFont val="Times New Roman"/>
        <family val="1"/>
      </rPr>
      <t>1-14</t>
    </r>
    <phoneticPr fontId="2" type="noConversion"/>
  </si>
  <si>
    <r>
      <rPr>
        <sz val="11"/>
        <rFont val="黑体"/>
        <family val="3"/>
        <charset val="134"/>
      </rPr>
      <t>附表</t>
    </r>
    <r>
      <rPr>
        <sz val="11"/>
        <rFont val="Times New Roman"/>
        <family val="1"/>
      </rPr>
      <t>1-15</t>
    </r>
    <phoneticPr fontId="2" type="noConversion"/>
  </si>
  <si>
    <r>
      <rPr>
        <sz val="11"/>
        <rFont val="黑体"/>
        <family val="3"/>
        <charset val="134"/>
      </rPr>
      <t>附表</t>
    </r>
    <r>
      <rPr>
        <sz val="11"/>
        <rFont val="Times New Roman"/>
        <family val="1"/>
      </rPr>
      <t>1-16</t>
    </r>
    <phoneticPr fontId="2" type="noConversion"/>
  </si>
  <si>
    <r>
      <rPr>
        <sz val="11"/>
        <rFont val="黑体"/>
        <family val="3"/>
        <charset val="134"/>
      </rPr>
      <t>附表</t>
    </r>
    <r>
      <rPr>
        <sz val="11"/>
        <rFont val="Times New Roman"/>
        <family val="1"/>
      </rPr>
      <t>1-17</t>
    </r>
    <phoneticPr fontId="7" type="noConversion"/>
  </si>
  <si>
    <r>
      <rPr>
        <sz val="11"/>
        <rFont val="黑体"/>
        <family val="3"/>
        <charset val="134"/>
      </rPr>
      <t>附表</t>
    </r>
    <r>
      <rPr>
        <sz val="11"/>
        <rFont val="Times New Roman"/>
        <family val="1"/>
      </rPr>
      <t>1-18</t>
    </r>
    <phoneticPr fontId="2" type="noConversion"/>
  </si>
  <si>
    <t>一般公共预算税收返还、一般性和专项转移支付分地区
安排情况表</t>
    <phoneticPr fontId="7" type="noConversion"/>
  </si>
  <si>
    <t>增值税</t>
    <phoneticPr fontId="2" type="noConversion"/>
  </si>
  <si>
    <r>
      <t xml:space="preserve">  </t>
    </r>
    <r>
      <rPr>
        <sz val="11"/>
        <rFont val="宋体"/>
        <family val="3"/>
        <charset val="134"/>
      </rPr>
      <t>营业税</t>
    </r>
    <phoneticPr fontId="2" type="noConversion"/>
  </si>
  <si>
    <t>企业所得税</t>
    <phoneticPr fontId="2" type="noConversion"/>
  </si>
  <si>
    <t>个人所得税</t>
    <phoneticPr fontId="2" type="noConversion"/>
  </si>
  <si>
    <t>城市维护建设税</t>
    <phoneticPr fontId="2" type="noConversion"/>
  </si>
  <si>
    <t>房产税</t>
    <phoneticPr fontId="2" type="noConversion"/>
  </si>
  <si>
    <t>印花税</t>
    <phoneticPr fontId="2" type="noConversion"/>
  </si>
  <si>
    <t>城镇土地使用税</t>
    <phoneticPr fontId="2" type="noConversion"/>
  </si>
  <si>
    <t>土地增值税</t>
    <phoneticPr fontId="2" type="noConversion"/>
  </si>
  <si>
    <r>
      <t xml:space="preserve">  </t>
    </r>
    <r>
      <rPr>
        <sz val="11"/>
        <rFont val="宋体"/>
        <family val="3"/>
        <charset val="134"/>
      </rPr>
      <t>车船税</t>
    </r>
    <phoneticPr fontId="2" type="noConversion"/>
  </si>
  <si>
    <t>耕地占用税</t>
    <phoneticPr fontId="2" type="noConversion"/>
  </si>
  <si>
    <t>契税</t>
    <phoneticPr fontId="2" type="noConversion"/>
  </si>
  <si>
    <t>专项收入</t>
    <phoneticPr fontId="2" type="noConversion"/>
  </si>
  <si>
    <t>行政性收费收入</t>
    <phoneticPr fontId="2" type="noConversion"/>
  </si>
  <si>
    <t>罚没收入</t>
    <phoneticPr fontId="2" type="noConversion"/>
  </si>
  <si>
    <t>国有资源有偿使用收入</t>
    <phoneticPr fontId="2" type="noConversion"/>
  </si>
  <si>
    <t>其他收入</t>
    <phoneticPr fontId="2" type="noConversion"/>
  </si>
  <si>
    <t>一般公共服务支出</t>
  </si>
  <si>
    <t>国防支出</t>
  </si>
  <si>
    <t>公共安全支出</t>
  </si>
  <si>
    <t>教育支出</t>
  </si>
  <si>
    <t>科学技术支出</t>
  </si>
  <si>
    <t>文化体育与传媒支出</t>
  </si>
  <si>
    <t>社会保障和就业支出</t>
  </si>
  <si>
    <t>医疗卫生与计划生育支出</t>
  </si>
  <si>
    <t>节能环保支出</t>
  </si>
  <si>
    <t>城乡社区支出</t>
  </si>
  <si>
    <t>农林水支出</t>
  </si>
  <si>
    <t>交通运输支出</t>
  </si>
  <si>
    <t>资源勘探信息等支出</t>
  </si>
  <si>
    <t>商业服务业等支出</t>
  </si>
  <si>
    <t>国土海洋气象等支出</t>
  </si>
  <si>
    <t>住房保障支出</t>
  </si>
  <si>
    <t>粮油物资储备支出</t>
  </si>
  <si>
    <t>预备费</t>
  </si>
  <si>
    <t>其他支出</t>
  </si>
  <si>
    <t>人大事务</t>
  </si>
  <si>
    <t>行政运行</t>
  </si>
  <si>
    <t>2010102</t>
  </si>
  <si>
    <t>一般行政管理事务</t>
  </si>
  <si>
    <t>20102</t>
  </si>
  <si>
    <t>政协事务</t>
  </si>
  <si>
    <t>2010201</t>
  </si>
  <si>
    <t>2010202</t>
  </si>
  <si>
    <t>20103</t>
  </si>
  <si>
    <t>政府办公厅（室）及相关机构事务</t>
  </si>
  <si>
    <t>2010301</t>
  </si>
  <si>
    <t>2010302</t>
  </si>
  <si>
    <t>2010303</t>
  </si>
  <si>
    <t>机关服务</t>
  </si>
  <si>
    <t>2010350</t>
  </si>
  <si>
    <t>事业运行</t>
  </si>
  <si>
    <t>20104</t>
  </si>
  <si>
    <t>发展与改革事务</t>
  </si>
  <si>
    <t>2010401</t>
  </si>
  <si>
    <t>2010402</t>
  </si>
  <si>
    <t>2010408</t>
  </si>
  <si>
    <t>物价管理</t>
  </si>
  <si>
    <t>2010450</t>
  </si>
  <si>
    <t>20105</t>
  </si>
  <si>
    <t>统计信息事务</t>
  </si>
  <si>
    <t>2010501</t>
  </si>
  <si>
    <t>2010502</t>
  </si>
  <si>
    <t>2010507</t>
  </si>
  <si>
    <t>专项普查活动</t>
  </si>
  <si>
    <t>2010550</t>
  </si>
  <si>
    <t>20106</t>
  </si>
  <si>
    <t>财政事务</t>
  </si>
  <si>
    <t>2010601</t>
  </si>
  <si>
    <t>2010602</t>
  </si>
  <si>
    <t>2010605</t>
  </si>
  <si>
    <t>财政国库业务</t>
  </si>
  <si>
    <t>2010607</t>
  </si>
  <si>
    <t>信息化建设</t>
  </si>
  <si>
    <t>2010608</t>
  </si>
  <si>
    <t>财政委托业务支出</t>
  </si>
  <si>
    <t>2010650</t>
  </si>
  <si>
    <t>20108</t>
  </si>
  <si>
    <t>审计事务</t>
  </si>
  <si>
    <t>2010801</t>
  </si>
  <si>
    <t>2010802</t>
  </si>
  <si>
    <t>2010850</t>
  </si>
  <si>
    <t>20110</t>
  </si>
  <si>
    <t>人力资源事务</t>
  </si>
  <si>
    <t>2011001</t>
  </si>
  <si>
    <t>2011002</t>
  </si>
  <si>
    <t>2011006</t>
    <phoneticPr fontId="2" type="noConversion"/>
  </si>
  <si>
    <t>军队转业干部安置</t>
    <phoneticPr fontId="2" type="noConversion"/>
  </si>
  <si>
    <t>2011050</t>
  </si>
  <si>
    <t>20111</t>
  </si>
  <si>
    <t>纪检监察事务</t>
  </si>
  <si>
    <t>2011101</t>
  </si>
  <si>
    <t>2011102</t>
  </si>
  <si>
    <t>20113</t>
  </si>
  <si>
    <t>商贸事务</t>
  </si>
  <si>
    <t>2011301</t>
  </si>
  <si>
    <t>2011302</t>
  </si>
  <si>
    <t>2011350</t>
  </si>
  <si>
    <t>20115</t>
  </si>
  <si>
    <t>工商行政管理事务</t>
  </si>
  <si>
    <t>2011501</t>
  </si>
  <si>
    <t>2011502</t>
  </si>
  <si>
    <t>2011504</t>
  </si>
  <si>
    <t>工商行政管理专项</t>
  </si>
  <si>
    <t>2011550</t>
  </si>
  <si>
    <t>2011599</t>
  </si>
  <si>
    <t>其他工商行政管理事务支出</t>
  </si>
  <si>
    <t>20117</t>
  </si>
  <si>
    <t>质量技术监督与检验检疫事务</t>
  </si>
  <si>
    <t>2011701</t>
  </si>
  <si>
    <t>2011702</t>
  </si>
  <si>
    <t>2011706</t>
  </si>
  <si>
    <t>质量技术监督行政执法及业务管理</t>
  </si>
  <si>
    <t>2011750</t>
  </si>
  <si>
    <t>2011799</t>
  </si>
  <si>
    <t>其他质量技术监督与检验检疫事务支出</t>
  </si>
  <si>
    <t>20123</t>
  </si>
  <si>
    <t>民族事务</t>
  </si>
  <si>
    <t>2012304</t>
  </si>
  <si>
    <t>民族工作专项</t>
  </si>
  <si>
    <t>20124</t>
  </si>
  <si>
    <t>宗教事务</t>
  </si>
  <si>
    <t>2012401</t>
  </si>
  <si>
    <t>2012404</t>
  </si>
  <si>
    <t>宗教工作专项</t>
  </si>
  <si>
    <t>20126</t>
  </si>
  <si>
    <t>档案事务</t>
  </si>
  <si>
    <t>2012601</t>
  </si>
  <si>
    <t>2012602</t>
  </si>
  <si>
    <t>20129</t>
  </si>
  <si>
    <t>群众团体事务</t>
  </si>
  <si>
    <t>2012901</t>
  </si>
  <si>
    <t>2012902</t>
  </si>
  <si>
    <t>2012950</t>
  </si>
  <si>
    <t>20131</t>
  </si>
  <si>
    <t>党委办公厅（室）及相关机构事务</t>
  </si>
  <si>
    <t>2013101</t>
  </si>
  <si>
    <t>2013102</t>
  </si>
  <si>
    <t>2013199</t>
  </si>
  <si>
    <t>其他党委办公厅（室）及相关机构事务支出</t>
  </si>
  <si>
    <t>20132</t>
  </si>
  <si>
    <t>组织事务</t>
  </si>
  <si>
    <t>2013201</t>
  </si>
  <si>
    <t>2013202</t>
  </si>
  <si>
    <t>2013299</t>
  </si>
  <si>
    <t>其他组织事务支出</t>
  </si>
  <si>
    <t>20133</t>
  </si>
  <si>
    <t>宣传事务</t>
  </si>
  <si>
    <t>2013301</t>
  </si>
  <si>
    <t>2013302</t>
  </si>
  <si>
    <t>2013399</t>
  </si>
  <si>
    <t>其他宣传事务支出</t>
  </si>
  <si>
    <t>20134</t>
  </si>
  <si>
    <t>统战事务</t>
  </si>
  <si>
    <t>2013401</t>
  </si>
  <si>
    <t>2013402</t>
  </si>
  <si>
    <t>20136</t>
  </si>
  <si>
    <t>其他共产党事务支出</t>
  </si>
  <si>
    <t>2013601</t>
  </si>
  <si>
    <t>203</t>
  </si>
  <si>
    <t>20306</t>
  </si>
  <si>
    <t>国防动员</t>
  </si>
  <si>
    <t>2030606</t>
  </si>
  <si>
    <t>预备役部队</t>
  </si>
  <si>
    <t>2030607</t>
  </si>
  <si>
    <t>民兵</t>
  </si>
  <si>
    <t>204</t>
  </si>
  <si>
    <t>20401</t>
  </si>
  <si>
    <t>武装警察</t>
  </si>
  <si>
    <t>2040101</t>
  </si>
  <si>
    <t>内卫</t>
  </si>
  <si>
    <t>20402</t>
  </si>
  <si>
    <t>公安</t>
  </si>
  <si>
    <t>2040201</t>
  </si>
  <si>
    <t>2040202</t>
  </si>
  <si>
    <t>2040204</t>
  </si>
  <si>
    <t>治安管理</t>
  </si>
  <si>
    <t>2040206</t>
  </si>
  <si>
    <t>刑事侦查</t>
  </si>
  <si>
    <t>2040208</t>
  </si>
  <si>
    <t>出入境管理</t>
  </si>
  <si>
    <t>2040211</t>
  </si>
  <si>
    <t>禁毒管理</t>
  </si>
  <si>
    <t>2040212</t>
  </si>
  <si>
    <t>道路交通管理</t>
  </si>
  <si>
    <t>2040216</t>
  </si>
  <si>
    <t>网络运行及维护</t>
  </si>
  <si>
    <t>2040217</t>
  </si>
  <si>
    <t>拘押收教场所管理</t>
  </si>
  <si>
    <t>2040250</t>
  </si>
  <si>
    <t>20404</t>
  </si>
  <si>
    <t>检察</t>
  </si>
  <si>
    <t>2040401</t>
  </si>
  <si>
    <t>2040402</t>
  </si>
  <si>
    <t>20405</t>
  </si>
  <si>
    <t>法院</t>
  </si>
  <si>
    <t>2040501</t>
  </si>
  <si>
    <t>2040502</t>
  </si>
  <si>
    <t>20406</t>
  </si>
  <si>
    <t>司法</t>
  </si>
  <si>
    <t>2040601</t>
  </si>
  <si>
    <t>2040602</t>
  </si>
  <si>
    <t>2040604</t>
  </si>
  <si>
    <t>基层司法业务</t>
  </si>
  <si>
    <t>2040607</t>
  </si>
  <si>
    <t>法律援助</t>
  </si>
  <si>
    <t>2040650</t>
  </si>
  <si>
    <t>205</t>
  </si>
  <si>
    <t>20501</t>
  </si>
  <si>
    <t>教育管理事务</t>
  </si>
  <si>
    <t>2050101</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</si>
  <si>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</si>
  <si>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</si>
  <si>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</si>
  <si>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</si>
  <si>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</si>
  <si>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</si>
  <si>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</si>
  <si>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</si>
  <si>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</si>
  <si>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</si>
  <si>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</si>
  <si>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</si>
  <si>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</si>
  <si>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</si>
  <si>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</si>
  <si>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</si>
  <si>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</si>
  <si>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中专教育</t>
  </si>
  <si>
    <t>2050304</t>
  </si>
  <si>
    <t>职业高中教育</t>
  </si>
  <si>
    <t>2050399</t>
  </si>
  <si>
    <t>其他职业教育支出</t>
  </si>
  <si>
    <t>20504</t>
  </si>
  <si>
    <t>成人教育</t>
  </si>
  <si>
    <t>2050402</t>
  </si>
  <si>
    <t>成人中等教育</t>
  </si>
  <si>
    <t>2050403</t>
  </si>
  <si>
    <t>成人高等教育</t>
  </si>
  <si>
    <t>20507</t>
  </si>
  <si>
    <t>特殊教育</t>
  </si>
  <si>
    <t>2050701</t>
  </si>
  <si>
    <t>特殊学校教育</t>
  </si>
  <si>
    <t>20508</t>
  </si>
  <si>
    <t>进修及培训</t>
  </si>
  <si>
    <t>2050801</t>
  </si>
  <si>
    <t>教师进修</t>
  </si>
  <si>
    <t>2050802</t>
  </si>
  <si>
    <t>干部教育</t>
  </si>
  <si>
    <t>20509</t>
  </si>
  <si>
    <t>教育费附加安排的支出</t>
  </si>
  <si>
    <t>2050999</t>
  </si>
  <si>
    <t>其他教育费附加安排的支出</t>
  </si>
  <si>
    <t>206</t>
  </si>
  <si>
    <t>20603</t>
  </si>
  <si>
    <t>应用研究</t>
  </si>
  <si>
    <t>2060302</t>
  </si>
  <si>
    <t>社会公益研究</t>
  </si>
  <si>
    <t>20607</t>
  </si>
  <si>
    <t>科学技术普及</t>
  </si>
  <si>
    <t>2060701</t>
  </si>
  <si>
    <t>机构运行</t>
  </si>
  <si>
    <t>2060702</t>
  </si>
  <si>
    <t>科普活动</t>
  </si>
  <si>
    <t>207</t>
  </si>
  <si>
    <t>20701</t>
  </si>
  <si>
    <t>文化</t>
  </si>
  <si>
    <t>2070101</t>
  </si>
  <si>
    <t>2070102</t>
  </si>
  <si>
    <t>2070104</t>
  </si>
  <si>
    <t>图书馆</t>
  </si>
  <si>
    <t>2070109</t>
  </si>
  <si>
    <t>群众文化</t>
  </si>
  <si>
    <t>2070111</t>
  </si>
  <si>
    <t>文化创作与保护</t>
  </si>
  <si>
    <t>2070199</t>
  </si>
  <si>
    <t>其他文化支出</t>
  </si>
  <si>
    <t>20702</t>
  </si>
  <si>
    <t>文物</t>
  </si>
  <si>
    <t>2070299</t>
  </si>
  <si>
    <t>其他文物支出</t>
  </si>
  <si>
    <t>20703</t>
  </si>
  <si>
    <t>体育</t>
  </si>
  <si>
    <t>2070399</t>
  </si>
  <si>
    <t>其他体育支出</t>
  </si>
  <si>
    <t>20704</t>
  </si>
  <si>
    <t>新闻出版广播影视</t>
  </si>
  <si>
    <t>2070404</t>
  </si>
  <si>
    <t>广播</t>
  </si>
  <si>
    <t>2070405</t>
  </si>
  <si>
    <t>电视</t>
  </si>
  <si>
    <t>2070499</t>
  </si>
  <si>
    <t>其他广播影视支出</t>
  </si>
  <si>
    <t>20799</t>
  </si>
  <si>
    <t>其他文化体育与传媒支出</t>
  </si>
  <si>
    <t>2079999</t>
  </si>
  <si>
    <t>208</t>
  </si>
  <si>
    <t>20801</t>
  </si>
  <si>
    <t>人力资源和社会保障管理事务</t>
  </si>
  <si>
    <t>2080109</t>
  </si>
  <si>
    <t>社会保险经办机构</t>
  </si>
  <si>
    <t>20802</t>
  </si>
  <si>
    <t>民政管理事务</t>
  </si>
  <si>
    <t>2080201</t>
  </si>
  <si>
    <t>2080299</t>
  </si>
  <si>
    <t>其他民政管理事务支出</t>
  </si>
  <si>
    <t>20803</t>
  </si>
  <si>
    <t>财政对社会保险基金的补助</t>
  </si>
  <si>
    <t>2080303</t>
  </si>
  <si>
    <t>财政对基本医疗保险基金的补助</t>
  </si>
  <si>
    <t>2080308</t>
  </si>
  <si>
    <t>财政对城乡居民社会养老保险基金的补助</t>
  </si>
  <si>
    <t>20805</t>
  </si>
  <si>
    <t>行政事业单位离退休</t>
  </si>
  <si>
    <t>2080502</t>
  </si>
  <si>
    <t>事业单位离退休</t>
  </si>
  <si>
    <t>2080503</t>
  </si>
  <si>
    <t>离退休人员管理机构</t>
  </si>
  <si>
    <t>2080504</t>
  </si>
  <si>
    <t>未归口管理的行政单位离退休</t>
  </si>
  <si>
    <t>20807</t>
  </si>
  <si>
    <t>就业补助</t>
  </si>
  <si>
    <t>2080799</t>
  </si>
  <si>
    <t>其他就业补助支出</t>
  </si>
  <si>
    <t>20808</t>
  </si>
  <si>
    <t>抚恤</t>
  </si>
  <si>
    <t>2080801</t>
  </si>
  <si>
    <t>死亡抚恤</t>
  </si>
  <si>
    <t>2080802</t>
  </si>
  <si>
    <t>伤残抚恤</t>
  </si>
  <si>
    <t>2080803</t>
  </si>
  <si>
    <t>在乡复员、退伍军人生活补助</t>
  </si>
  <si>
    <t>2080804</t>
  </si>
  <si>
    <t>优抚事业单位支出</t>
  </si>
  <si>
    <t>2080805</t>
  </si>
  <si>
    <t>义务兵优待</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</si>
  <si>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</si>
  <si>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</si>
  <si>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</si>
  <si>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</si>
  <si>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</si>
  <si>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</si>
  <si>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</si>
  <si>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</si>
  <si>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</si>
  <si>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</si>
  <si>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</si>
  <si>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</si>
  <si>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20810</t>
  </si>
  <si>
    <t>社会福利</t>
  </si>
  <si>
    <t>2081001</t>
  </si>
  <si>
    <t>儿童福利</t>
  </si>
  <si>
    <t>2081002</t>
  </si>
  <si>
    <t>老年福利</t>
  </si>
  <si>
    <t>2081004</t>
  </si>
  <si>
    <t>殡葬</t>
  </si>
  <si>
    <t>2081005</t>
  </si>
  <si>
    <t>社会福利事业单位</t>
  </si>
  <si>
    <t>20811</t>
  </si>
  <si>
    <t>残疾人事业</t>
  </si>
  <si>
    <t>2081101</t>
  </si>
  <si>
    <t>2081199</t>
  </si>
  <si>
    <t>其他残疾人事业支出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</si>
  <si>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</si>
  <si>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</si>
  <si>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</si>
  <si>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</si>
  <si>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</si>
  <si>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</si>
  <si>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</si>
  <si>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</si>
  <si>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</si>
  <si>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</si>
  <si>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</si>
  <si>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</si>
  <si>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</si>
  <si>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特困人员供养</t>
  </si>
  <si>
    <t>2082102</t>
  </si>
  <si>
    <t>农村五保供养支出</t>
  </si>
  <si>
    <t>210</t>
  </si>
  <si>
    <t>21001</t>
  </si>
  <si>
    <t>医疗卫生与计划生育管理事务</t>
  </si>
  <si>
    <t>2100101</t>
  </si>
  <si>
    <t>2100102</t>
  </si>
  <si>
    <t>2100199</t>
  </si>
  <si>
    <t>其他医疗卫生与计划生育管理事务支出</t>
  </si>
  <si>
    <t>21002</t>
  </si>
  <si>
    <t>公立医院</t>
  </si>
  <si>
    <t>2100201</t>
  </si>
  <si>
    <t>综合医院</t>
  </si>
  <si>
    <t>2100299</t>
  </si>
  <si>
    <t>其他公立医院支出</t>
  </si>
  <si>
    <t>21003</t>
  </si>
  <si>
    <t>基层医疗卫生机构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</si>
  <si>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</si>
  <si>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</si>
  <si>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</si>
  <si>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</si>
  <si>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</si>
  <si>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</si>
  <si>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</si>
  <si>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</si>
  <si>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</si>
  <si>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</si>
  <si>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</si>
  <si>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</si>
  <si>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2100408</t>
  </si>
  <si>
    <t>基本公共卫生服务</t>
  </si>
  <si>
    <t>2100409</t>
  </si>
  <si>
    <t>重大公共卫生专项</t>
  </si>
  <si>
    <t>2100499</t>
  </si>
  <si>
    <t>其他公共卫生支出</t>
  </si>
  <si>
    <t>21005</t>
  </si>
  <si>
    <t>医疗保障</t>
  </si>
  <si>
    <t>2100501</t>
  </si>
  <si>
    <t>行政单位医疗</t>
  </si>
  <si>
    <t>2100502</t>
  </si>
  <si>
    <t>事业单位医疗</t>
  </si>
  <si>
    <t>2100504</t>
  </si>
  <si>
    <t>优抚对象医疗补助</t>
  </si>
  <si>
    <t>2100506</t>
  </si>
  <si>
    <t>新型农村合作医疗</t>
  </si>
  <si>
    <t>2100508</t>
  </si>
  <si>
    <t>城镇居民基本医疗保险</t>
  </si>
  <si>
    <t>2100509</t>
  </si>
  <si>
    <t>城乡医疗救助</t>
  </si>
  <si>
    <t>21007</t>
  </si>
  <si>
    <t>计划生育事务</t>
  </si>
  <si>
    <t>2100717</t>
  </si>
  <si>
    <t>计划生育服务</t>
  </si>
  <si>
    <t>2100799</t>
  </si>
  <si>
    <t>其他计划生育事务支出</t>
  </si>
  <si>
    <t>21010</t>
  </si>
  <si>
    <t>食品和药品监督管理事务</t>
  </si>
  <si>
    <t>2101001</t>
  </si>
  <si>
    <t>2101050</t>
  </si>
  <si>
    <t>21099</t>
  </si>
  <si>
    <t>其他医疗卫生与计划生育支出</t>
  </si>
  <si>
    <t>2109901</t>
  </si>
  <si>
    <t>211</t>
  </si>
  <si>
    <t>21101</t>
  </si>
  <si>
    <t>环境保护管理事务</t>
  </si>
  <si>
    <t>2110101</t>
  </si>
  <si>
    <t>2110102</t>
  </si>
  <si>
    <t>2110199</t>
  </si>
  <si>
    <t>其他环境保护管理事务支出</t>
  </si>
  <si>
    <t>21103</t>
  </si>
  <si>
    <t>污染防治</t>
  </si>
  <si>
    <t>2110301</t>
  </si>
  <si>
    <t>大气</t>
  </si>
  <si>
    <t>2110302</t>
  </si>
  <si>
    <t>水体</t>
  </si>
  <si>
    <t>21104</t>
  </si>
  <si>
    <t>自然生态保护</t>
  </si>
  <si>
    <t>2110402</t>
  </si>
  <si>
    <t>农村环境保护</t>
  </si>
  <si>
    <t>21106</t>
  </si>
  <si>
    <t>退耕还林</t>
  </si>
  <si>
    <t>2110602</t>
  </si>
  <si>
    <t>退耕现金</t>
  </si>
  <si>
    <t>21110</t>
  </si>
  <si>
    <t>能源节约利用</t>
  </si>
  <si>
    <t>2111001</t>
  </si>
  <si>
    <t>212</t>
  </si>
  <si>
    <t>21201</t>
  </si>
  <si>
    <t>城乡社区管理事务</t>
  </si>
  <si>
    <t>2120101</t>
  </si>
  <si>
    <t>2120102</t>
  </si>
  <si>
    <t>2120104</t>
  </si>
  <si>
    <t>城管执法</t>
  </si>
  <si>
    <t>2120199</t>
  </si>
  <si>
    <t>其他城乡社区管理事务支出</t>
  </si>
  <si>
    <t>21203</t>
  </si>
  <si>
    <t>城乡社区公共设施</t>
  </si>
  <si>
    <t>2120399</t>
  </si>
  <si>
    <t>其他城乡社区公共设施支出</t>
  </si>
  <si>
    <t>21205</t>
  </si>
  <si>
    <t>城乡社区环境卫生</t>
  </si>
  <si>
    <t>2120501</t>
  </si>
  <si>
    <t>213</t>
  </si>
  <si>
    <t>21301</t>
  </si>
  <si>
    <t>农业</t>
  </si>
  <si>
    <t>2130101</t>
  </si>
  <si>
    <t>2130102</t>
  </si>
  <si>
    <t>2130104</t>
  </si>
  <si>
    <t>2130106</t>
  </si>
  <si>
    <t>科技转化与推广服务</t>
  </si>
  <si>
    <t>2130108</t>
  </si>
  <si>
    <t>病虫害控制</t>
  </si>
  <si>
    <t>2130109</t>
  </si>
  <si>
    <t>农产品质量安全</t>
  </si>
  <si>
    <t>2130111</t>
  </si>
  <si>
    <t>统计监测与信息服务</t>
  </si>
  <si>
    <t>2130122</t>
  </si>
  <si>
    <t>农业生产支持补贴</t>
  </si>
  <si>
    <t>2130124</t>
  </si>
  <si>
    <t>农业组织化与产业化经营</t>
  </si>
  <si>
    <t>2130142</t>
  </si>
  <si>
    <t>农村道路建设</t>
  </si>
  <si>
    <t>2130152</t>
  </si>
  <si>
    <t>对高校毕业生到基层任职补助</t>
  </si>
  <si>
    <t>2130199</t>
  </si>
  <si>
    <t>其他农业支出</t>
  </si>
  <si>
    <t>21302</t>
  </si>
  <si>
    <t>林业</t>
  </si>
  <si>
    <t>2130204</t>
  </si>
  <si>
    <t>林业事业机构</t>
  </si>
  <si>
    <t>2130205</t>
  </si>
  <si>
    <t>森林培育</t>
  </si>
  <si>
    <t>2130213</t>
  </si>
  <si>
    <t>林业执法与监督</t>
  </si>
  <si>
    <t>2130221</t>
  </si>
  <si>
    <t>林业产业化</t>
  </si>
  <si>
    <t>21303</t>
  </si>
  <si>
    <t>水利</t>
  </si>
  <si>
    <t>2130301</t>
  </si>
  <si>
    <t>2130302</t>
  </si>
  <si>
    <t>2130305</t>
  </si>
  <si>
    <t>水利工程建设</t>
  </si>
  <si>
    <t>2130306</t>
  </si>
  <si>
    <t>水利工程运行与维护</t>
  </si>
  <si>
    <t>2130309</t>
  </si>
  <si>
    <t>水利执法监督</t>
  </si>
  <si>
    <t>2130311</t>
  </si>
  <si>
    <t>水资源节约管理与保护</t>
  </si>
  <si>
    <t>2130314</t>
  </si>
  <si>
    <t>防汛</t>
  </si>
  <si>
    <t>2130321</t>
  </si>
  <si>
    <t>大中型水库移民后期扶持专项支出</t>
  </si>
  <si>
    <t>2130399</t>
  </si>
  <si>
    <t>其他水利支出</t>
  </si>
  <si>
    <t>21305</t>
  </si>
  <si>
    <t>扶贫</t>
  </si>
  <si>
    <t>2130599</t>
  </si>
  <si>
    <t>其他扶贫支出</t>
  </si>
  <si>
    <t>21306</t>
  </si>
  <si>
    <t>农业综合开发</t>
  </si>
  <si>
    <t>2130602</t>
  </si>
  <si>
    <t>土地治理</t>
  </si>
  <si>
    <t>21307</t>
  </si>
  <si>
    <t>农村综合改革</t>
  </si>
  <si>
    <t>2130701</t>
  </si>
  <si>
    <t>对村级一事一议的补助</t>
  </si>
  <si>
    <t>2130705</t>
  </si>
  <si>
    <t>对村民委员会和村党支部的补助</t>
  </si>
  <si>
    <t>2130707</t>
  </si>
  <si>
    <t>农村综合改革示范试点补助</t>
  </si>
  <si>
    <t>21308</t>
  </si>
  <si>
    <t>普惠金融发展支出</t>
  </si>
  <si>
    <t>2130803</t>
  </si>
  <si>
    <t>农业保险保费补贴</t>
  </si>
  <si>
    <t>214</t>
  </si>
  <si>
    <t>21401</t>
  </si>
  <si>
    <t>公路水路运输</t>
  </si>
  <si>
    <t>2140101</t>
  </si>
  <si>
    <t>2140102</t>
  </si>
  <si>
    <t>2140104</t>
  </si>
  <si>
    <t>公路新建</t>
  </si>
  <si>
    <t>2140106</t>
  </si>
  <si>
    <t>公路养护</t>
  </si>
  <si>
    <t>21404</t>
  </si>
  <si>
    <t>成品油价格改革对交通运输的补贴</t>
  </si>
  <si>
    <t>2140401</t>
  </si>
  <si>
    <t>对城市公交的补贴</t>
  </si>
  <si>
    <t>215</t>
  </si>
  <si>
    <t>21502</t>
  </si>
  <si>
    <t>制造业</t>
  </si>
  <si>
    <t>2150210</t>
  </si>
  <si>
    <t>工艺品及其他制造业</t>
  </si>
  <si>
    <t>21505</t>
  </si>
  <si>
    <t>工业和信息产业监管</t>
  </si>
  <si>
    <t>2150510</t>
  </si>
  <si>
    <t>工业和信息产业支持</t>
  </si>
  <si>
    <t>2150599</t>
  </si>
  <si>
    <t>其他工业和信息产业监管支出</t>
  </si>
  <si>
    <t>21506</t>
  </si>
  <si>
    <t>安全生产监管</t>
  </si>
  <si>
    <t>2150601</t>
  </si>
  <si>
    <t>2150605</t>
  </si>
  <si>
    <t>安全监管监察专项</t>
  </si>
  <si>
    <t>2150699</t>
  </si>
  <si>
    <t>其他安全生产监管支出</t>
  </si>
  <si>
    <t>21508</t>
  </si>
  <si>
    <t>支持中小企业发展和管理支出</t>
  </si>
  <si>
    <t>2150805</t>
  </si>
  <si>
    <t>中小企业发展专项</t>
  </si>
  <si>
    <t>21599</t>
  </si>
  <si>
    <t>其他资源勘探电力信息等支出</t>
  </si>
  <si>
    <t>2159999</t>
  </si>
  <si>
    <t>216</t>
  </si>
  <si>
    <t>21602</t>
  </si>
  <si>
    <t>商业流通事务</t>
  </si>
  <si>
    <t>2160299</t>
  </si>
  <si>
    <t>其他商业流通事务支出</t>
  </si>
  <si>
    <t>21605</t>
  </si>
  <si>
    <t>旅游业管理与服务支出</t>
  </si>
  <si>
    <t>2160501</t>
  </si>
  <si>
    <t>21606</t>
  </si>
  <si>
    <t>涉外发展服务支出</t>
  </si>
  <si>
    <t>2160699</t>
  </si>
  <si>
    <t>其他涉外发展服务支出</t>
  </si>
  <si>
    <t>220</t>
  </si>
  <si>
    <t>22001</t>
  </si>
  <si>
    <t>国土资源事务</t>
  </si>
  <si>
    <t>2200101</t>
  </si>
  <si>
    <t>2200102</t>
  </si>
  <si>
    <t>2200150</t>
  </si>
  <si>
    <t>22005</t>
  </si>
  <si>
    <t>气象事务</t>
  </si>
  <si>
    <t>2200501</t>
  </si>
  <si>
    <t>221</t>
  </si>
  <si>
    <t>22101</t>
  </si>
  <si>
    <t>保障性安居工程支出</t>
  </si>
  <si>
    <t>2210103</t>
  </si>
  <si>
    <t>棚户区改造</t>
  </si>
  <si>
    <t>2210105</t>
  </si>
  <si>
    <t>农村危房改造</t>
  </si>
  <si>
    <t>22102</t>
  </si>
  <si>
    <t>住房改革支出</t>
  </si>
  <si>
    <t>2210201</t>
  </si>
  <si>
    <t>住房公积金</t>
  </si>
  <si>
    <t>222</t>
  </si>
  <si>
    <t>22201</t>
  </si>
  <si>
    <t>粮油事务</t>
  </si>
  <si>
    <t>2220101</t>
  </si>
  <si>
    <t>22204</t>
  </si>
  <si>
    <t>粮油储备</t>
  </si>
  <si>
    <t>2220401</t>
  </si>
  <si>
    <t>储备粮油补贴支出</t>
  </si>
  <si>
    <t>227</t>
  </si>
  <si>
    <t>229</t>
  </si>
  <si>
    <t>22999</t>
  </si>
  <si>
    <t>2299901</t>
  </si>
  <si>
    <t>合计</t>
    <phoneticPr fontId="2" type="noConversion"/>
  </si>
  <si>
    <t>301</t>
  </si>
  <si>
    <t>工资福利支出</t>
  </si>
  <si>
    <t>30101</t>
  </si>
  <si>
    <t>基本工资</t>
  </si>
  <si>
    <t>30102</t>
  </si>
  <si>
    <t>津贴补贴</t>
  </si>
  <si>
    <t>30103</t>
  </si>
  <si>
    <t>奖金</t>
  </si>
  <si>
    <t>30104</t>
  </si>
  <si>
    <t>社会保障缴费</t>
  </si>
  <si>
    <t>30106</t>
  </si>
  <si>
    <t>伙食补助费</t>
  </si>
  <si>
    <t>30107</t>
  </si>
  <si>
    <t>绩效工资</t>
  </si>
  <si>
    <t>30199</t>
  </si>
  <si>
    <t>其他工资福利支出</t>
  </si>
  <si>
    <t>302</t>
  </si>
  <si>
    <t>商品和服务支出</t>
  </si>
  <si>
    <t>30201</t>
  </si>
  <si>
    <t>办公费</t>
  </si>
  <si>
    <t>30202</t>
  </si>
  <si>
    <t>印刷费</t>
  </si>
  <si>
    <t>30206</t>
  </si>
  <si>
    <t>电费</t>
  </si>
  <si>
    <t>30207</t>
  </si>
  <si>
    <t>邮电费</t>
  </si>
  <si>
    <t>30208</t>
  </si>
  <si>
    <t>取暖费</t>
  </si>
  <si>
    <t>30213</t>
  </si>
  <si>
    <t>维修(护)费</t>
  </si>
  <si>
    <t>30214</t>
  </si>
  <si>
    <t>租赁费</t>
  </si>
  <si>
    <t>30216</t>
  </si>
  <si>
    <t>培训费</t>
  </si>
  <si>
    <t>30217</t>
  </si>
  <si>
    <t>公务接待费</t>
  </si>
  <si>
    <t>30218</t>
  </si>
  <si>
    <t>专用材料费</t>
  </si>
  <si>
    <t>30224</t>
  </si>
  <si>
    <t>被装购置费</t>
  </si>
  <si>
    <t>30226</t>
  </si>
  <si>
    <t>劳务费</t>
  </si>
  <si>
    <t>30227</t>
  </si>
  <si>
    <t>委托业务费</t>
  </si>
  <si>
    <t>30228</t>
  </si>
  <si>
    <t>工会经费</t>
  </si>
  <si>
    <t>30229</t>
  </si>
  <si>
    <t>福利费</t>
  </si>
  <si>
    <t>30231</t>
  </si>
  <si>
    <t>公务用车运行维护费</t>
  </si>
  <si>
    <t>30299</t>
  </si>
  <si>
    <t>其他商品和服务支出</t>
  </si>
  <si>
    <t>303</t>
  </si>
  <si>
    <t>对个人和家庭的补助</t>
  </si>
  <si>
    <t>30301</t>
  </si>
  <si>
    <t>离休费</t>
  </si>
  <si>
    <t>30302</t>
  </si>
  <si>
    <t>退休费</t>
  </si>
  <si>
    <t>30304</t>
  </si>
  <si>
    <t>抚恤金</t>
  </si>
  <si>
    <t>30305</t>
  </si>
  <si>
    <t>生活补助</t>
  </si>
  <si>
    <t>30306</t>
  </si>
  <si>
    <t>救济费</t>
  </si>
  <si>
    <t>30307</t>
  </si>
  <si>
    <t>医疗费</t>
  </si>
  <si>
    <t>30308</t>
  </si>
  <si>
    <t>助学金</t>
  </si>
  <si>
    <t>30309</t>
  </si>
  <si>
    <t>奖励金</t>
  </si>
  <si>
    <t>30310</t>
  </si>
  <si>
    <t>生产补贴</t>
  </si>
  <si>
    <t>30311</t>
  </si>
  <si>
    <t>30399</t>
  </si>
  <si>
    <t>其他对个人和家庭的补助支出</t>
  </si>
  <si>
    <t>304</t>
  </si>
  <si>
    <t>对企事业单位的补贴</t>
  </si>
  <si>
    <t>30401</t>
  </si>
  <si>
    <t>企业政策性补贴</t>
  </si>
  <si>
    <t>30402</t>
  </si>
  <si>
    <t>事业单位补贴</t>
  </si>
  <si>
    <t>30499</t>
  </si>
  <si>
    <t>其他对企事业单位的补贴支出</t>
  </si>
  <si>
    <t>310</t>
  </si>
  <si>
    <t>其他资本性支出</t>
  </si>
  <si>
    <t>31002</t>
  </si>
  <si>
    <t>办公设备购置</t>
  </si>
  <si>
    <t>31003</t>
  </si>
  <si>
    <t>专用设备购置</t>
  </si>
  <si>
    <t>31005</t>
  </si>
  <si>
    <t>基础设施建设</t>
  </si>
  <si>
    <t>31006</t>
  </si>
  <si>
    <t>大型修缮</t>
  </si>
  <si>
    <t>31007</t>
  </si>
  <si>
    <t>信息网络及软件购置更新</t>
  </si>
  <si>
    <t>31008</t>
  </si>
  <si>
    <t>物资储备</t>
  </si>
  <si>
    <t>31009</t>
  </si>
  <si>
    <t>土地补偿</t>
  </si>
  <si>
    <t>31010</t>
  </si>
  <si>
    <t>安置补助</t>
  </si>
  <si>
    <t>31099</t>
  </si>
  <si>
    <t>399</t>
  </si>
  <si>
    <t>39901</t>
  </si>
  <si>
    <t>39999</t>
  </si>
  <si>
    <t>提前下达2016年中央补助地方法律援助办案专款</t>
  </si>
  <si>
    <t>提前下达2016年中央补助地方公共文化服务体系建设专项资金</t>
  </si>
  <si>
    <t>提前下达2016年国家科技创新基地（体系）能力建设专项资金预算（河北大午农牧种禽有限公司）</t>
  </si>
  <si>
    <t>提前下达中央2016年基本公共卫生服务项目补助资金预算指标</t>
  </si>
  <si>
    <t>提前下达中央2016年重大公共卫生服务项目补助资金预算指标</t>
  </si>
  <si>
    <t>提前下达中央2016年中医药部门公共卫生服务补助资金预算指标</t>
  </si>
  <si>
    <t>提前下达中央2016年计划生育补助资金预算指标</t>
  </si>
  <si>
    <t>提前下达2016年中央财政城乡医疗救助补助资金预算指标</t>
  </si>
  <si>
    <t>提前下达2016年中央财政完善退耕还林补助资金</t>
  </si>
  <si>
    <t>提前下达2016年中央财政森林公安补助资金</t>
  </si>
  <si>
    <t>提前下达2016年中央财政造林补贴资金</t>
  </si>
  <si>
    <t>提前下达2016年部分中央农业专项转移支付指标（农机购置补贴资金含农机深松补贴)</t>
  </si>
  <si>
    <t>提前下达2016年部分中央农业专项转移支付指标（基层农技推广体系改革与建设)</t>
  </si>
  <si>
    <t>提前下达2016年部分中央农业专项转移支付指标（农村土地承包经营确权登记颁证补助资金)</t>
  </si>
  <si>
    <t>提前下达2016年中央财政孤儿基本生活保障补助资金预算指标</t>
  </si>
  <si>
    <t>提前下达2016年中央财政农村危房改造补助资金预算指标</t>
  </si>
  <si>
    <t>提前下达2016年中央财政流浪乞讨人员救助补助预算指标</t>
  </si>
  <si>
    <t>提前下达2016年第一批土地治理项目及部门中型灌区项目中央财政农业综合开发资金</t>
  </si>
  <si>
    <t>提前下达2016年生猪屠宰环节病害猪无害化处理中央补助资金指标</t>
  </si>
  <si>
    <t>提前下达2016年部分中央畜牧专项转移支付指标</t>
  </si>
  <si>
    <t>提前下达2016年中央农业生产救灾资金（小麦“一喷三防”)预算指标</t>
  </si>
  <si>
    <t>提前下达2016年农业产业化及农村产业发展和环境改善资金预算指标</t>
  </si>
  <si>
    <t>提前下达2016年现代职业教育质量提升计划中央补助资金预算</t>
  </si>
  <si>
    <t>提前下达2016年支持学前教育发展中央专项资金预算 扩大学前教育资源</t>
  </si>
  <si>
    <t>提前下达2016年支持学前教育发展中央专项资金预算 学前教育资助</t>
  </si>
  <si>
    <t>提前下达2016年中等职业教育免学费和助学金中央补助经费预算 免学费</t>
  </si>
  <si>
    <t>提前下达2016年中等职业教育免学费和助学金中央补助经费预算 助学金</t>
  </si>
  <si>
    <t>提前下达2016年普通高中国家助学金中央补助资金预算</t>
  </si>
  <si>
    <t>提前下达2016年农村义务教育薄弱学校改造计划中央专项资金预算</t>
  </si>
  <si>
    <t>提前下达2016年中央农业保险保费补贴预算指标</t>
  </si>
  <si>
    <t>提前下达2016年中央财政现代农业生产发展资金（支持农民专业合作组织发展）预算指标</t>
  </si>
  <si>
    <t>提前下达2016年大中型水库移民后期扶持资金</t>
  </si>
  <si>
    <t>提前下达2016年部分水利项目中央补助资金  非工程措施补充完善金额</t>
  </si>
  <si>
    <t>提前下达2016年部分水利项目中央补助资金</t>
  </si>
  <si>
    <t>提前下达2016年农业支持保护及有关衔接工作   农作物良种补贴</t>
  </si>
  <si>
    <t>提前下达中央2016年食品药品监督部门公共卫生服务补助资金预算指标</t>
  </si>
  <si>
    <t>提前下达2016年老党员生活补贴中央补助资金</t>
  </si>
  <si>
    <t>提前下达2016年出入境证件制作及管理补助资金</t>
  </si>
  <si>
    <t>提前下达2016年社区矫正经费</t>
  </si>
  <si>
    <t>提前下达2016年老党员生活补贴省级补助资金</t>
  </si>
  <si>
    <t>提前下达2016年困难职工帮扶及送温暖专项资金的通知</t>
  </si>
  <si>
    <t>提前下达2016年省级非物质文化遗产保护专项资金</t>
  </si>
  <si>
    <t>提前下达2016年省级文化服务体系建设补助资金（第二批）</t>
  </si>
  <si>
    <t>提前下达2016年农村土地确权登记颁布证市级补助资金预算指标</t>
  </si>
  <si>
    <t>提前下达2016年中央农业生产救灾资金（农作物病虫害统防统治）预算指标</t>
  </si>
  <si>
    <t>提前通知2016年中央财政优抚对象医疗补助资金预算指标</t>
  </si>
  <si>
    <t>提前通知2016年中央抚恤补助预算指标（第一批）</t>
  </si>
  <si>
    <t>提前下达2016年中央财政第二批退役安置补助资金预算指标</t>
  </si>
  <si>
    <t>提前下达2016年中央财政第一批退役安置补助资金预算指标</t>
  </si>
  <si>
    <t>提前下达市级2016年基本公共卫生服务项目补助资金预算指标</t>
  </si>
  <si>
    <t>提前下达市级2016年基本药物制度补助资金预算指标-基层医疗卫生机构实施基本药物制度补助</t>
  </si>
  <si>
    <t>提前下达市级2016年基本药物制度补助资金预算指标-村卫生室实施基本药物制度补助</t>
  </si>
  <si>
    <t>提前下达市级2016年计划生育补助资金预算指标-农村部分计划生育家庭奖励扶助</t>
  </si>
  <si>
    <t>提前下达市级2016年计划生育补助资金预算指标-计划生育家庭特别扶助</t>
  </si>
  <si>
    <t>提前下达市级2016年计划生育补助资金预算指标-农村妇女生殖健康检查公共服务项目资金</t>
  </si>
  <si>
    <t>提前下达市级2016年计划生育补助资金预算指标-免费孕前优生健康检查项目资金</t>
  </si>
  <si>
    <t>提前下达市级2016年计划生育补助资金预算指标-计划生育基本技术免费服务项目资金</t>
  </si>
  <si>
    <t>提前下达2016年市级财政困难群众基本生活补助资金预算指标</t>
  </si>
  <si>
    <t>提前下达2016年市级优抚补助资金预算指标</t>
  </si>
  <si>
    <t>提前下达自主就业退役士兵一次性经济补助资金预算指标</t>
  </si>
  <si>
    <t>提前下达2016年第一批农业综合开发省级配套资金</t>
  </si>
  <si>
    <t>提前下达2016年第一批农业综合开发市级配套资金</t>
  </si>
  <si>
    <t>提前下达2016年新型农业经营主体示范带动项目省级专项转移支付指标</t>
  </si>
  <si>
    <t>提前下达2016年部分中央城镇保障性安居工程专项资金</t>
  </si>
  <si>
    <t>下达工商系统管理体制改革及应急资金</t>
  </si>
  <si>
    <t>提前下达市级2016年计划生育补助资金（第二批）预算指标</t>
  </si>
  <si>
    <t>提前下达2016年自然灾害救助资金预算指标</t>
  </si>
  <si>
    <t>提前通知退役安置补助资金预算指标</t>
  </si>
  <si>
    <t>提前下达2016年省级养老服务体系建设资金（第一批）预算指标</t>
  </si>
  <si>
    <t>提前通知2016年优抚事业单位补助经费预算指标</t>
  </si>
  <si>
    <t xml:space="preserve">提前下达2016年省级计划生育补助资金预算指标 （农村部分计划生育家庭奖励扶助） 2014年结算 </t>
  </si>
  <si>
    <t>提前下达2016年省级计划生育补助资金预算指标 （计划生育家庭特别扶助） 2014年结算</t>
  </si>
  <si>
    <t>提前下达2016年省级计划生育补助资金预算指标 （免费孕前优生健康检查补助） 2014年结算</t>
  </si>
  <si>
    <t>提前下达2016年省级计划生育补助资金预算指标 （农村部分计划生育家庭奖励扶助） 2015年结算</t>
  </si>
  <si>
    <t>提前下达2016年省级计划生育补助资金预算指标 （计划生育家庭特别扶助） 2015年结算</t>
  </si>
  <si>
    <t xml:space="preserve">提前下达2016年省级计划生育补助资金预算指标 （农村部分计划生育家庭奖励扶助） </t>
  </si>
  <si>
    <t xml:space="preserve">提前下达2016年省级计划生育补助资金预算指标 （计划生育家庭特别扶助） </t>
  </si>
  <si>
    <t>提前下达2016年省级计划生育补助资金预算指标 （免费孕前优生健康检查补助）</t>
  </si>
  <si>
    <t>提前下达2016年省级中等职业教育综合补助经费预算  公用经费</t>
  </si>
  <si>
    <t>提前下达2016年省级中小企业发展专项资金预算指标</t>
  </si>
  <si>
    <t>提前下达2016年中央外经贸发展专项资金预算指标</t>
  </si>
  <si>
    <t>提前下达2016年电子商务建设专项资金</t>
  </si>
  <si>
    <t>提前下达2016年工业转型升级预算指标</t>
  </si>
  <si>
    <t>提前下达2016年省级军民结合产业发展资金指标</t>
  </si>
  <si>
    <t>提前下达2016年防汛抗旱和小型水利设施建设及维护项目省级专项转移支付指标</t>
  </si>
  <si>
    <t>提前下达2016年原乡镇（公社)电影放映员生活补助市级配套资金</t>
  </si>
  <si>
    <t>提前下达2016年省级文化服务体系建设补助资金（农村文体综合广场）-东史端乡陈庄村</t>
  </si>
  <si>
    <t>提前下达2016年教师队伍建设经费（第一批）市级补助资金</t>
  </si>
  <si>
    <t>提前下达2016年市级农村文化建设专项资金</t>
  </si>
  <si>
    <t>提前下达2016年省级普通高中教育补助资金（第二批）</t>
  </si>
  <si>
    <t>提前下达2016年农村土地承包经营权确权登记颁证、农机深松和购置补助省级专项转移支付指标-农机深松和购置补贴</t>
  </si>
  <si>
    <t>提前下达2016年农村土地承包经营权确权登记颁证、农机深松和购置补助省级专项转移支付指标-农产品质量安全补助（农业市场预警信息采集网点建设）</t>
  </si>
  <si>
    <t>提前下达2016年农村土地承包经营权确权登记颁证、农机深松和购置补助省级专项转移支付指标-农村土地承包经营权确权登记颁证补助资金</t>
  </si>
  <si>
    <t>提前下达2016年省级林业补助资金(第二批）</t>
  </si>
  <si>
    <t>提前下达2016年省级果品花卉产业建设补助资金</t>
  </si>
  <si>
    <t xml:space="preserve">提前下达2016年省级林业补助资金 </t>
  </si>
  <si>
    <t>提前下达中央2016年基本药物制度补助资金预算指标-基层医疗卫生机构实施基本药物制度</t>
  </si>
  <si>
    <t>提前下达中央2016年基本药物制度补助资金预算指标-村卫生室实施基本药物制度</t>
  </si>
  <si>
    <t>提前下达中央2016年公立医院综合改革补助资金预算指标</t>
  </si>
  <si>
    <t>提前下达2016年省级福利彩票公益金转移支付</t>
  </si>
  <si>
    <t>提前下达2016年妇女之家建设专项资金指标</t>
  </si>
  <si>
    <t>提前下达2016年省级文物保护专项资金（文物保护经费及长城保护经费）</t>
  </si>
  <si>
    <t>提前下达2016年建筑节能专项资金</t>
  </si>
  <si>
    <t>提前下达2016年省级优势产业发展专项资金预算指标</t>
  </si>
  <si>
    <t>提前下达2016年省级节能减排专项资金预算指标</t>
  </si>
  <si>
    <t>提前下达2016年支持学前教育发展省级专项资金预算-扩大学前教育资源</t>
  </si>
  <si>
    <t>提前下达2016年支持学前教育发展省级专项资金预算-学前教育资助</t>
  </si>
  <si>
    <t>提前通知2016年省级退役安置补助资金（第二批）预算指标</t>
  </si>
  <si>
    <t>提前通知2016年省级城乡医疗救助资金预算指标（第二批）</t>
  </si>
  <si>
    <t>调整2016年中央农业生产救灾资金（农作物病虫害统防统治）预算指标</t>
  </si>
  <si>
    <t>提前通知2016年省级公共卫生服务补助资金（第二批）预算指标</t>
  </si>
  <si>
    <t>提前下达2016年政法转移资金（办案经费）2016年结算 公安</t>
  </si>
  <si>
    <t>提前下达2016年政法转移资金（装备经费）2016年结算 公安</t>
  </si>
  <si>
    <t>提前下达2016年政法转移资金（办案经费）2016年结算 交警</t>
  </si>
  <si>
    <t>提前下达2016年政法转移资金（装备经费）2016年结算 交警</t>
  </si>
  <si>
    <t>提前下达2016年政法转移资金（办案经费）2016年结算 检察院</t>
  </si>
  <si>
    <t>提前下达2016年政法转移资金（装备经费）2016年结算 检察院</t>
  </si>
  <si>
    <t>提前下达2016年政法转移资金（办案经费）2016年结算  法院</t>
  </si>
  <si>
    <t>提前下达2016年政法转移资金（装备经费）2016年结算  法院</t>
  </si>
  <si>
    <t>提前下达2016年政法转移资金（办案经费）2016年结算  司法</t>
  </si>
  <si>
    <t>提前下达2016年政法转移资金（装备经费）2016年结算  司法</t>
  </si>
  <si>
    <t>提前下达2016年公共体育场馆低收费开放补助资金 2016年结算办理</t>
  </si>
  <si>
    <t>提前下达2016年中央补助地方美术馆 公共图书馆 文化馆（站）免费开放专项资金</t>
  </si>
  <si>
    <t>提前下达2016年中央财政城乡居民基本养老保险一般性转移支付资金</t>
  </si>
  <si>
    <t>提前下达2016年生猪调出大县奖励资金指标</t>
  </si>
  <si>
    <t>提前下达2016年城乡义务教育中央补助经费预算 公用经费</t>
  </si>
  <si>
    <t>提前下达2016年城乡义务教育中央补助经费预算 补助寄宿生生活费</t>
  </si>
  <si>
    <t>提前下达2016年城乡义务教育中央补助经费预算 校舍维修</t>
  </si>
  <si>
    <t>提前下达2016年“三区”人才支持计划教师专项计划中央补助资金</t>
  </si>
  <si>
    <t>提前下达2016年市级农业保险保费补贴预算指标</t>
  </si>
  <si>
    <t>提前下达2016年中央财政新型农村合作医疗补助资金预算指标（第一批）</t>
  </si>
  <si>
    <t>提前通知2016年中央财政城镇居民基本医疗保险补助资金（第一批）预算指标</t>
  </si>
  <si>
    <t>提前下达2016年中央财政困难群众基本生活救助补助资金预算指标</t>
  </si>
  <si>
    <t>提前下达2016年革命老区转移支付资金-高林村镇丁家庄村通高户道路建设项目</t>
  </si>
  <si>
    <t>提前下达2016年到村任职高校毕业生补助资金中央部分指标</t>
  </si>
  <si>
    <t>提前下达2016年到村任职高校毕业生省级补助资金</t>
  </si>
  <si>
    <t>提前下达2016年教师队伍建设经费（第一批）省级补助资金</t>
  </si>
  <si>
    <t>提前通知2016年基本公共卫生服务省级补助资金（第一批）预算指标</t>
  </si>
  <si>
    <t>下达省级新农合2015年第四批及预下达2016年第一批补助资金预算指标 2016年</t>
  </si>
  <si>
    <t>提前下达2016年中央对地方成品油价格和税费改革转移支付  农村公路建设</t>
  </si>
  <si>
    <t>提前下达2016年市场监管专项补助经费</t>
  </si>
  <si>
    <t>提前下达2016年基层公检法司转移支付资金（办案经费） 公安</t>
  </si>
  <si>
    <t>提前下达2016年基层公检法司转移支付资金（业务装备经费 ）公安</t>
  </si>
  <si>
    <t>提前下达2016年基层公检法司转移支付资金 （ 办案经费 ） 交警</t>
  </si>
  <si>
    <t>提前下达2016年基层公检法司转移支付资金（业务装备经费 ）交警</t>
  </si>
  <si>
    <t>提前下达2016年基层公检法司转移支付资金（办案经费） 检察院</t>
  </si>
  <si>
    <t>提前下达2016年基层公检法司转移支付资金（业务装备经费 ）检察院</t>
  </si>
  <si>
    <t>提前下达2016年基层公检法司转移支付资金（办案经费） 法院</t>
  </si>
  <si>
    <t>提前下达2016年基层公检法司转移支付资金（业务装备经费 ）法院</t>
  </si>
  <si>
    <t>提前下达2016年基层公检法司转移支付资金（办案经费） 司法局</t>
  </si>
  <si>
    <t>提前下达2016年基层公检法司转移支付资金（业务装备经费 ）司法局</t>
  </si>
  <si>
    <t>提前下达2016年优抚对象补助经费(第一批）预算指标</t>
  </si>
  <si>
    <t>提前下达2016年优抚对象补助经费(第二批）预算指标</t>
  </si>
  <si>
    <t>提前下达2016年省级农业保险保费补贴资金</t>
  </si>
  <si>
    <t>提前下达2016年质量技术监督专项补助经费</t>
  </si>
  <si>
    <t>提前下达2016年中央农村综合改革转移支付资金（农村公共服务运行维护机制建设试点资金）</t>
  </si>
  <si>
    <t>提前下达2016年中央农村综合改革转移支付资金（一事一议财政奖补资金）</t>
  </si>
  <si>
    <t>提前下达2016年少数民族发展资金</t>
  </si>
  <si>
    <t>提前下达2016年少数民族地区补助费</t>
  </si>
  <si>
    <t>提前下达2016年“三区”支教补助经费省级资金</t>
  </si>
  <si>
    <t>提前通知2016年省级困难群众基本生活补助经费（第一批）预算指标</t>
  </si>
  <si>
    <t>结算2014年、下达2015年第二批城镇居民医保补助资金并下达2016年省级预算指标（第一批）</t>
  </si>
  <si>
    <t>提前下达2016年城乡义务教育经费第二批省级补助经费预算 农村公用经费</t>
  </si>
  <si>
    <t>提前下达2016年城乡义务教育经费第二批省级补助经费预算 农村补助寄宿生生活补助</t>
  </si>
  <si>
    <t>提前下达2016年城乡义务教育经费第二批省级补助经费预算 义务教育均衡县奖补</t>
  </si>
  <si>
    <t>提前下达2016年城乡义务教育经费第二批省级补助经费预算 校舍维修</t>
  </si>
  <si>
    <t>提前下达2016年城乡义务教育第二批省级补助经费预算  农村公用经费</t>
  </si>
  <si>
    <t>提前下达2016年城乡义务教育第二批省级补助经费预算  农村补助寄宿生生活费</t>
  </si>
  <si>
    <t>提前下达2016年城乡义务教育第二批省级补助经费预算  义务教育均衡县奖补</t>
  </si>
  <si>
    <t>提前下达2016年城乡义务教育第二批省级补助经费预算  校舍维修</t>
  </si>
  <si>
    <t>重新提前下达2016年省级部分均衡性转移支付（城乡居民养老保险）补助资金</t>
  </si>
  <si>
    <t>796</t>
  </si>
  <si>
    <t>新型墙体材料专项基金收入</t>
    <phoneticPr fontId="2" type="noConversion"/>
  </si>
  <si>
    <t>城市公用事业附加收入</t>
    <phoneticPr fontId="2" type="noConversion"/>
  </si>
  <si>
    <t>农业土地开发资金收入</t>
    <phoneticPr fontId="2" type="noConversion"/>
  </si>
  <si>
    <t>国有土地使用权出让收入</t>
    <phoneticPr fontId="2" type="noConversion"/>
  </si>
  <si>
    <t>大中型水库移民后期扶持基金收入</t>
    <phoneticPr fontId="2" type="noConversion"/>
  </si>
  <si>
    <t>彩票公益金收入</t>
    <phoneticPr fontId="2" type="noConversion"/>
  </si>
  <si>
    <t>城市基础设施配套费收入</t>
    <phoneticPr fontId="2" type="noConversion"/>
  </si>
  <si>
    <t>污水处理费收入</t>
    <phoneticPr fontId="2" type="noConversion"/>
  </si>
  <si>
    <t xml:space="preserve">    大中型水库移民后期扶持基金支出</t>
  </si>
  <si>
    <t xml:space="preserve">    国有土地使用权出让收入安排的支出</t>
  </si>
  <si>
    <t xml:space="preserve">    城市公用事业附加安排的支出</t>
  </si>
  <si>
    <t xml:space="preserve">    农业土地开发资金支出</t>
  </si>
  <si>
    <t xml:space="preserve">    城市基础设施配套费安排的支出</t>
  </si>
  <si>
    <t xml:space="preserve">    污水处理费及对应专项债务收入安排的支出 </t>
  </si>
  <si>
    <t xml:space="preserve">    新型墙体材料专项基金支出</t>
  </si>
  <si>
    <t xml:space="preserve">    彩票公益金安排的支出</t>
  </si>
  <si>
    <t>社会保障和就业支出</t>
    <phoneticPr fontId="2" type="noConversion"/>
  </si>
  <si>
    <t>城乡社区支出</t>
    <phoneticPr fontId="2" type="noConversion"/>
  </si>
  <si>
    <t>资源勘探信息等支出</t>
    <phoneticPr fontId="2" type="noConversion"/>
  </si>
  <si>
    <t>其他支出</t>
    <phoneticPr fontId="2" type="noConversion"/>
  </si>
  <si>
    <t>20822</t>
    <phoneticPr fontId="2" type="noConversion"/>
  </si>
  <si>
    <t>21208</t>
    <phoneticPr fontId="2" type="noConversion"/>
  </si>
  <si>
    <t>21209</t>
    <phoneticPr fontId="2" type="noConversion"/>
  </si>
  <si>
    <t>21211</t>
    <phoneticPr fontId="2" type="noConversion"/>
  </si>
  <si>
    <t>21213</t>
    <phoneticPr fontId="2" type="noConversion"/>
  </si>
  <si>
    <t>21214</t>
    <phoneticPr fontId="2" type="noConversion"/>
  </si>
  <si>
    <t>21561</t>
    <phoneticPr fontId="2" type="noConversion"/>
  </si>
  <si>
    <t>215</t>
    <phoneticPr fontId="2" type="noConversion"/>
  </si>
  <si>
    <t>资源勘探信息等支出</t>
    <phoneticPr fontId="2" type="noConversion"/>
  </si>
  <si>
    <t>796</t>
    <phoneticPr fontId="2" type="noConversion"/>
  </si>
  <si>
    <t>229</t>
    <phoneticPr fontId="2" type="noConversion"/>
  </si>
  <si>
    <t>其他支出</t>
    <phoneticPr fontId="2" type="noConversion"/>
  </si>
  <si>
    <t>22960</t>
    <phoneticPr fontId="2" type="noConversion"/>
  </si>
  <si>
    <t>基本养老保险基金财政补贴收入</t>
    <phoneticPr fontId="2" type="noConversion"/>
  </si>
  <si>
    <t>其他基本养老保险基金收入</t>
    <phoneticPr fontId="2" type="noConversion"/>
  </si>
  <si>
    <t>生育保险基金补贴收入</t>
    <phoneticPr fontId="2" type="noConversion"/>
  </si>
  <si>
    <t>1020599</t>
    <phoneticPr fontId="2" type="noConversion"/>
  </si>
  <si>
    <t>其他生育保险基金收入</t>
    <phoneticPr fontId="2" type="noConversion"/>
  </si>
  <si>
    <t>10206</t>
    <phoneticPr fontId="2" type="noConversion"/>
  </si>
  <si>
    <t>新型农村合作医疗基金收入</t>
    <phoneticPr fontId="2" type="noConversion"/>
  </si>
  <si>
    <t>18227</t>
    <phoneticPr fontId="2" type="noConversion"/>
  </si>
  <si>
    <t>基本医疗保险基金财政补贴收入</t>
    <phoneticPr fontId="2" type="noConversion"/>
  </si>
  <si>
    <t>其他基本医疗保险基金收入</t>
    <phoneticPr fontId="2" type="noConversion"/>
  </si>
  <si>
    <t>城乡居民基本养老保险基金收入</t>
    <phoneticPr fontId="2" type="noConversion"/>
  </si>
  <si>
    <t>城镇居民基本医疗保险基金</t>
    <phoneticPr fontId="2" type="noConversion"/>
  </si>
  <si>
    <t>城乡居民基本养老保险基金支出</t>
    <phoneticPr fontId="2" type="noConversion"/>
  </si>
  <si>
    <t>20907</t>
    <phoneticPr fontId="2" type="noConversion"/>
  </si>
  <si>
    <t>城镇居民基本医疗保险基金支出</t>
    <phoneticPr fontId="2" type="noConversion"/>
  </si>
  <si>
    <t>20906</t>
    <phoneticPr fontId="2" type="noConversion"/>
  </si>
  <si>
    <t>新型农村合作医疗基金支出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</si>
</sst>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_ "/>
    <numFmt numFmtId="177" formatCode="0_ "/>
    <numFmt numFmtId="178" formatCode="0.0"/>
    <numFmt numFmtId="179" formatCode="0_);[Red]\(0\)"/>
    <numFmt numFmtId="180" formatCode="0;_렀"/>
    <numFmt numFmtId="181" formatCode="0.00_ "/>
  </numFmts>
  <fonts count="37">
    <font>
      <sz val="11"/>
      <color theme="1"/>
      <name val="宋体"/>
      <family val="2"/>
      <scheme val="minor"/>
    </font>
    <font>
      <sz val="12"/>
      <name val="宋体"/>
      <family val="3"/>
      <charset val="134"/>
    </font>
    <font>
      <sz val="9"/>
      <name val="宋体"/>
      <family val="3"/>
      <charset val="134"/>
      <scheme val="minor"/>
    </font>
    <font>
      <sz val="10"/>
      <name val="Helv"/>
      <family val="2"/>
    </font>
    <font>
      <sz val="12"/>
      <name val="Times New Roman"/>
      <family val="1"/>
    </font>
    <font>
      <sz val="18"/>
      <name val="Times New Roman"/>
      <family val="1"/>
    </font>
    <font>
      <sz val="18"/>
      <name val="方正小标宋_GBK"/>
      <family val="4"/>
      <charset val="134"/>
    </font>
    <font>
      <sz val="9"/>
      <name val="宋体"/>
      <family val="3"/>
      <charset val="134"/>
    </font>
    <font>
      <sz val="12"/>
      <name val="方正仿宋_GBK"/>
      <family val="4"/>
      <charset val="134"/>
    </font>
    <font>
      <b/>
      <sz val="12"/>
      <name val="Times New Roman"/>
      <family val="1"/>
    </font>
    <font>
      <sz val="12"/>
      <name val="宋体"/>
      <family val="3"/>
      <charset val="134"/>
    </font>
    <font>
      <sz val="11"/>
      <color indexed="8"/>
      <name val="宋体"/>
      <family val="3"/>
      <charset val="134"/>
    </font>
    <font>
      <sz val="11"/>
      <color indexed="9"/>
      <name val="宋体"/>
      <family val="3"/>
      <charset val="134"/>
    </font>
    <font>
      <sz val="7"/>
      <name val="Small Fonts"/>
      <family val="2"/>
    </font>
    <font>
      <sz val="10"/>
      <name val="MS Sans Serif"/>
      <family val="2"/>
    </font>
    <font>
      <sz val="11"/>
      <name val="宋体"/>
      <family val="3"/>
      <charset val="134"/>
    </font>
    <font>
      <sz val="12"/>
      <name val="Courier"/>
      <family val="3"/>
    </font>
    <font>
      <sz val="11"/>
      <name val="Times New Roman"/>
      <family val="1"/>
    </font>
    <font>
      <b/>
      <sz val="11"/>
      <name val="Times New Roman"/>
      <family val="1"/>
    </font>
    <font>
      <sz val="11"/>
      <color indexed="20"/>
      <name val="宋体"/>
      <family val="3"/>
      <charset val="134"/>
    </font>
    <font>
      <sz val="11"/>
      <name val="黑体"/>
      <family val="3"/>
      <charset val="134"/>
    </font>
    <font>
      <sz val="11"/>
      <name val="方正书宋_GBK"/>
      <family val="4"/>
      <charset val="134"/>
    </font>
    <font>
      <b/>
      <sz val="11"/>
      <name val="方正书宋_GBK"/>
      <family val="4"/>
      <charset val="134"/>
    </font>
    <font>
      <b/>
      <sz val="11"/>
      <name val="方正仿宋_GBK"/>
      <family val="4"/>
      <charset val="134"/>
    </font>
    <font>
      <sz val="11"/>
      <name val="方正仿宋_GBK"/>
      <family val="4"/>
      <charset val="134"/>
    </font>
    <font>
      <sz val="9"/>
      <name val="Times New Roman"/>
      <family val="1"/>
    </font>
    <font>
      <sz val="14"/>
      <name val="Times New Roman"/>
      <family val="1"/>
    </font>
    <font>
      <sz val="10.5"/>
      <name val="方正仿宋_GBK"/>
      <family val="4"/>
      <charset val="134"/>
    </font>
    <font>
      <sz val="9"/>
      <name val="方正仿宋_GBK"/>
      <family val="4"/>
      <charset val="134"/>
    </font>
    <font>
      <sz val="9"/>
      <name val="方正书宋_GBK"/>
      <family val="4"/>
      <charset val="134"/>
    </font>
    <font>
      <b/>
      <sz val="9"/>
      <name val="方正书宋_GBK"/>
      <family val="4"/>
      <charset val="134"/>
    </font>
    <font>
      <sz val="10.5"/>
      <name val="Times New Roman"/>
      <family val="1"/>
    </font>
    <font>
      <b/>
      <sz val="9"/>
      <name val="Times New Roman"/>
      <family val="1"/>
    </font>
    <font>
      <b/>
      <sz val="11"/>
      <name val="宋体"/>
      <family val="3"/>
      <charset val="134"/>
    </font>
    <font>
      <b/>
      <sz val="11"/>
      <color theme="1"/>
      <name val="宋体"/>
      <family val="3"/>
      <charset val="134"/>
      <scheme val="minor"/>
    </font>
    <font>
      <sz val="11"/>
      <color theme="1"/>
      <name val="宋体"/>
      <family val="3"/>
      <charset val="134"/>
      <scheme val="minor"/>
    </font>
    <font>
      <sz val="11"/>
      <name val="方正书宋_GBK"/>
      <charset val="134"/>
    </font>
  </fonts>
  <fills count="2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9">
    <xf numFmtId="0" fontId="0" fillId="0" borderId="0"/>
    <xf numFmtId="0" fontId="1" fillId="0" borderId="0"/>
    <xf numFmtId="0" fontId="3" fillId="0" borderId="0"/>
    <xf numFmtId="0" fontId="3" fillId="0" borderId="0"/>
    <xf numFmtId="0" fontId="10" fillId="0" borderId="0"/>
    <xf numFmtId="0" fontId="3" fillId="0" borderId="0"/>
    <xf numFmtId="0" fontId="3" fillId="0" borderId="0"/>
    <xf numFmtId="0" fontId="3"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37" fontId="13" fillId="0" borderId="0"/>
    <xf numFmtId="0" fontId="14" fillId="0" borderId="0"/>
    <xf numFmtId="9" fontId="3" fillId="0" borderId="0" applyFont="0" applyFill="0" applyBorder="0" applyAlignment="0" applyProtection="0"/>
    <xf numFmtId="0" fontId="15" fillId="0" borderId="1">
      <alignment horizontal="distributed" vertical="center" wrapText="1"/>
    </xf>
    <xf numFmtId="0" fontId="14" fillId="0" borderId="0"/>
    <xf numFmtId="0" fontId="3" fillId="0" borderId="0" applyFont="0" applyFill="0" applyBorder="0" applyAlignment="0" applyProtection="0"/>
    <xf numFmtId="4"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 fontId="15" fillId="0" borderId="1">
      <alignment vertical="center"/>
      <protection locked="0"/>
    </xf>
    <xf numFmtId="0" fontId="16" fillId="0" borderId="0"/>
    <xf numFmtId="178" fontId="15" fillId="0" borderId="1">
      <alignment vertical="center"/>
      <protection locked="0"/>
    </xf>
    <xf numFmtId="0" fontId="3" fillId="0" borderId="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7" fillId="0" borderId="0">
      <protection locked="0"/>
    </xf>
    <xf numFmtId="0" fontId="1" fillId="0" borderId="0"/>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xf numFmtId="0" fontId="7" fillId="0" borderId="0">
      <protection locked="0"/>
    </xf>
  </cellStyleXfs>
  <cellXfs count="204">
    <xf numFmtId="0" fontId="0" fillId="0" borderId="0" xfId="0"/>
    <xf numFmtId="0" fontId="4" fillId="0" borderId="0" xfId="2" applyFont="1"/>
    <xf numFmtId="179" fontId="17" fillId="0" borderId="0" xfId="45" applyNumberFormat="1" applyFont="1" applyFill="1" applyAlignment="1">
      <alignment vertical="top"/>
      <protection locked="0"/>
    </xf>
    <xf numFmtId="0" fontId="17" fillId="0" borderId="0" xfId="45" applyFont="1" applyFill="1" applyAlignment="1">
      <alignment vertical="top"/>
      <protection locked="0"/>
    </xf>
    <xf numFmtId="49" fontId="17" fillId="0" borderId="0" xfId="45" applyNumberFormat="1" applyFont="1" applyFill="1" applyAlignment="1">
      <alignment horizontal="left" vertical="top"/>
      <protection locked="0"/>
    </xf>
    <xf numFmtId="179" fontId="17" fillId="0" borderId="1" xfId="45" applyNumberFormat="1" applyFont="1" applyFill="1" applyBorder="1" applyAlignment="1">
      <alignment vertical="center"/>
      <protection locked="0"/>
    </xf>
    <xf numFmtId="49" fontId="17" fillId="0" borderId="1" xfId="45" applyNumberFormat="1" applyFont="1" applyFill="1" applyBorder="1" applyAlignment="1">
      <alignment horizontal="left" vertical="center" indent="1"/>
      <protection locked="0"/>
    </xf>
    <xf numFmtId="49" fontId="18" fillId="0" borderId="1" xfId="45" applyNumberFormat="1" applyFont="1" applyFill="1" applyBorder="1" applyAlignment="1">
      <alignment horizontal="left" vertical="center"/>
      <protection locked="0"/>
    </xf>
    <xf numFmtId="177" fontId="18" fillId="0" borderId="1" xfId="45" applyNumberFormat="1" applyFont="1" applyFill="1" applyBorder="1" applyAlignment="1">
      <alignment vertical="center"/>
      <protection locked="0"/>
    </xf>
    <xf numFmtId="179" fontId="18" fillId="0" borderId="1" xfId="45" applyNumberFormat="1" applyFont="1" applyFill="1" applyBorder="1" applyAlignment="1">
      <alignment vertical="center"/>
      <protection locked="0"/>
    </xf>
    <xf numFmtId="0" fontId="9" fillId="0" borderId="0" xfId="2" applyFont="1" applyAlignment="1">
      <alignment horizontal="center"/>
    </xf>
    <xf numFmtId="176" fontId="4" fillId="0" borderId="0" xfId="2" applyNumberFormat="1" applyFont="1" applyAlignment="1">
      <alignment horizontal="right" vertical="center"/>
    </xf>
    <xf numFmtId="0" fontId="18" fillId="0" borderId="0" xfId="2" applyFont="1" applyBorder="1" applyAlignment="1">
      <alignment horizontal="center" vertical="center"/>
    </xf>
    <xf numFmtId="0" fontId="18" fillId="0" borderId="0" xfId="2" applyFont="1" applyAlignment="1">
      <alignment horizontal="center" vertical="center"/>
    </xf>
    <xf numFmtId="0" fontId="17" fillId="0" borderId="0" xfId="2" applyFont="1" applyBorder="1"/>
    <xf numFmtId="0" fontId="17" fillId="0" borderId="0" xfId="2" applyFont="1"/>
    <xf numFmtId="0" fontId="18" fillId="0" borderId="0" xfId="2" applyFont="1" applyBorder="1"/>
    <xf numFmtId="0" fontId="18" fillId="0" borderId="0" xfId="2" applyFont="1"/>
    <xf numFmtId="1" fontId="18" fillId="0" borderId="1" xfId="2" applyNumberFormat="1" applyFont="1" applyBorder="1" applyAlignment="1" applyProtection="1">
      <alignment horizontal="center" vertical="center" wrapText="1"/>
      <protection locked="0"/>
    </xf>
    <xf numFmtId="49" fontId="24" fillId="0" borderId="1" xfId="45" applyNumberFormat="1" applyFont="1" applyFill="1" applyBorder="1" applyAlignment="1">
      <alignment horizontal="left" vertical="center" indent="1"/>
      <protection locked="0"/>
    </xf>
    <xf numFmtId="49" fontId="22" fillId="0" borderId="1" xfId="45" applyNumberFormat="1" applyFont="1" applyFill="1" applyBorder="1" applyAlignment="1">
      <alignment horizontal="center" vertical="center"/>
      <protection locked="0"/>
    </xf>
    <xf numFmtId="0" fontId="22" fillId="0" borderId="1" xfId="45" applyFont="1" applyFill="1" applyBorder="1" applyAlignment="1">
      <alignment horizontal="center" vertical="center"/>
      <protection locked="0"/>
    </xf>
    <xf numFmtId="179" fontId="22" fillId="0" borderId="1" xfId="45" applyNumberFormat="1" applyFont="1" applyFill="1" applyBorder="1" applyAlignment="1">
      <alignment horizontal="center" vertical="center"/>
      <protection locked="0"/>
    </xf>
    <xf numFmtId="0" fontId="21" fillId="0" borderId="0" xfId="45" applyFont="1" applyFill="1" applyAlignment="1">
      <alignment vertical="top"/>
      <protection locked="0"/>
    </xf>
    <xf numFmtId="0" fontId="21" fillId="0" borderId="0" xfId="46" applyFont="1" applyFill="1" applyAlignment="1">
      <alignment vertical="center" wrapText="1"/>
    </xf>
    <xf numFmtId="179" fontId="21" fillId="0" borderId="0" xfId="45" applyNumberFormat="1" applyFont="1" applyFill="1" applyAlignment="1">
      <alignment vertical="top"/>
      <protection locked="0"/>
    </xf>
    <xf numFmtId="0" fontId="21" fillId="0" borderId="0" xfId="46" applyFont="1" applyFill="1" applyAlignment="1">
      <alignment horizontal="center" vertical="center" wrapText="1"/>
    </xf>
    <xf numFmtId="0" fontId="17" fillId="0" borderId="0" xfId="1" applyFont="1" applyBorder="1" applyAlignment="1">
      <alignment horizontal="left" vertical="center"/>
    </xf>
    <xf numFmtId="0" fontId="25" fillId="0" borderId="0" xfId="45" applyFont="1" applyFill="1" applyAlignment="1">
      <alignment vertical="top"/>
      <protection locked="0"/>
    </xf>
    <xf numFmtId="49" fontId="25" fillId="0" borderId="0" xfId="46" applyNumberFormat="1" applyFont="1" applyFill="1"/>
    <xf numFmtId="2" fontId="25" fillId="0" borderId="0" xfId="46" applyNumberFormat="1" applyFont="1" applyFill="1"/>
    <xf numFmtId="179" fontId="25" fillId="0" borderId="0" xfId="45" applyNumberFormat="1" applyFont="1" applyFill="1" applyAlignment="1">
      <alignment vertical="top"/>
      <protection locked="0"/>
    </xf>
    <xf numFmtId="179" fontId="17" fillId="0" borderId="0" xfId="45" applyNumberFormat="1" applyFont="1" applyFill="1" applyAlignment="1">
      <alignment horizontal="right" vertical="top"/>
      <protection locked="0"/>
    </xf>
    <xf numFmtId="49" fontId="18" fillId="0" borderId="1" xfId="45" applyNumberFormat="1" applyFont="1" applyFill="1" applyBorder="1" applyAlignment="1">
      <alignment horizontal="center" vertical="center"/>
      <protection locked="0"/>
    </xf>
    <xf numFmtId="0" fontId="18" fillId="0" borderId="1" xfId="45" applyFont="1" applyFill="1" applyBorder="1" applyAlignment="1">
      <alignment horizontal="center" vertical="center"/>
      <protection locked="0"/>
    </xf>
    <xf numFmtId="179" fontId="18" fillId="0" borderId="1" xfId="45" applyNumberFormat="1" applyFont="1" applyFill="1" applyBorder="1" applyAlignment="1">
      <alignment horizontal="center" vertical="center"/>
      <protection locked="0"/>
    </xf>
    <xf numFmtId="0" fontId="17" fillId="0" borderId="0" xfId="46" applyFont="1" applyFill="1" applyAlignment="1">
      <alignment vertical="center" wrapText="1"/>
    </xf>
    <xf numFmtId="0" fontId="17" fillId="0" borderId="0" xfId="46" applyFont="1" applyFill="1" applyAlignment="1">
      <alignment horizontal="center" vertical="center" wrapText="1"/>
    </xf>
    <xf numFmtId="0" fontId="18" fillId="0" borderId="1" xfId="45" applyFont="1" applyFill="1" applyBorder="1" applyAlignment="1">
      <alignment horizontal="left" vertical="center"/>
      <protection locked="0"/>
    </xf>
    <xf numFmtId="177" fontId="17" fillId="0" borderId="0" xfId="45" applyNumberFormat="1" applyFont="1" applyFill="1" applyAlignment="1">
      <alignment vertical="top"/>
      <protection locked="0"/>
    </xf>
    <xf numFmtId="181" fontId="17" fillId="0" borderId="0" xfId="45" applyNumberFormat="1" applyFont="1" applyFill="1" applyAlignment="1">
      <alignment vertical="top"/>
      <protection locked="0"/>
    </xf>
    <xf numFmtId="49" fontId="17" fillId="0" borderId="0" xfId="46" applyNumberFormat="1" applyFont="1" applyFill="1"/>
    <xf numFmtId="2" fontId="17" fillId="0" borderId="0" xfId="46" applyNumberFormat="1" applyFont="1" applyFill="1"/>
    <xf numFmtId="49" fontId="17" fillId="0" borderId="0" xfId="46" applyNumberFormat="1" applyFont="1" applyFill="1" applyAlignment="1" applyProtection="1">
      <alignment vertical="center"/>
      <protection locked="0"/>
    </xf>
    <xf numFmtId="2" fontId="17" fillId="0" borderId="0" xfId="46" applyNumberFormat="1" applyFont="1" applyFill="1" applyAlignment="1" applyProtection="1">
      <alignment vertical="center"/>
      <protection locked="0"/>
    </xf>
    <xf numFmtId="0" fontId="17" fillId="0" borderId="1" xfId="45" applyFont="1" applyFill="1" applyBorder="1" applyAlignment="1">
      <alignment horizontal="left" vertical="center" indent="2"/>
      <protection locked="0"/>
    </xf>
    <xf numFmtId="180" fontId="17" fillId="0" borderId="0" xfId="45" applyNumberFormat="1" applyFont="1" applyFill="1" applyAlignment="1">
      <alignment vertical="top"/>
      <protection locked="0"/>
    </xf>
    <xf numFmtId="177" fontId="25" fillId="0" borderId="0" xfId="45" applyNumberFormat="1" applyFont="1" applyFill="1" applyAlignment="1">
      <alignment vertical="top"/>
      <protection locked="0"/>
    </xf>
    <xf numFmtId="49" fontId="25" fillId="0" borderId="0" xfId="46" applyNumberFormat="1" applyFont="1" applyFill="1" applyAlignment="1" applyProtection="1">
      <alignment vertical="center"/>
      <protection locked="0"/>
    </xf>
    <xf numFmtId="2" fontId="25" fillId="0" borderId="0" xfId="46" applyNumberFormat="1" applyFont="1" applyFill="1" applyAlignment="1" applyProtection="1">
      <alignment vertical="center"/>
      <protection locked="0"/>
    </xf>
    <xf numFmtId="49" fontId="17" fillId="0" borderId="1" xfId="45" applyNumberFormat="1" applyFont="1" applyFill="1" applyBorder="1" applyAlignment="1">
      <alignment horizontal="left" vertical="center"/>
      <protection locked="0"/>
    </xf>
    <xf numFmtId="49" fontId="18" fillId="0" borderId="0" xfId="2" applyNumberFormat="1" applyFont="1" applyBorder="1" applyAlignment="1">
      <alignment horizontal="left" vertical="center"/>
    </xf>
    <xf numFmtId="49" fontId="18" fillId="0" borderId="0" xfId="2" applyNumberFormat="1" applyFont="1" applyAlignment="1">
      <alignment horizontal="left" vertical="center"/>
    </xf>
    <xf numFmtId="49" fontId="17" fillId="0" borderId="1" xfId="2" applyNumberFormat="1" applyFont="1" applyBorder="1" applyAlignment="1">
      <alignment horizontal="left" vertical="center" indent="1"/>
    </xf>
    <xf numFmtId="49" fontId="17" fillId="0" borderId="0" xfId="2" applyNumberFormat="1" applyFont="1" applyBorder="1" applyAlignment="1">
      <alignment horizontal="left" indent="1"/>
    </xf>
    <xf numFmtId="49" fontId="17" fillId="0" borderId="0" xfId="2" applyNumberFormat="1" applyFont="1" applyAlignment="1">
      <alignment horizontal="left" indent="1"/>
    </xf>
    <xf numFmtId="49" fontId="17" fillId="0" borderId="0" xfId="46" applyNumberFormat="1" applyFont="1" applyFill="1" applyAlignment="1">
      <alignment horizontal="left"/>
    </xf>
    <xf numFmtId="49" fontId="17" fillId="0" borderId="0" xfId="46" applyNumberFormat="1" applyFont="1" applyFill="1" applyAlignment="1" applyProtection="1">
      <alignment horizontal="left" vertical="center"/>
      <protection locked="0"/>
    </xf>
    <xf numFmtId="49" fontId="17" fillId="0" borderId="0" xfId="45" applyNumberFormat="1" applyFont="1" applyFill="1" applyAlignment="1">
      <alignment horizontal="left" vertical="top" indent="1"/>
      <protection locked="0"/>
    </xf>
    <xf numFmtId="49" fontId="17" fillId="0" borderId="0" xfId="46" applyNumberFormat="1" applyFont="1" applyFill="1" applyAlignment="1">
      <alignment horizontal="left" indent="1"/>
    </xf>
    <xf numFmtId="49" fontId="17" fillId="0" borderId="0" xfId="46" applyNumberFormat="1" applyFont="1" applyFill="1" applyAlignment="1" applyProtection="1">
      <alignment horizontal="left" vertical="center" indent="1"/>
      <protection locked="0"/>
    </xf>
    <xf numFmtId="49" fontId="17" fillId="0" borderId="1" xfId="45" applyNumberFormat="1" applyFont="1" applyFill="1" applyBorder="1" applyAlignment="1">
      <alignment horizontal="left" vertical="center" indent="2"/>
      <protection locked="0"/>
    </xf>
    <xf numFmtId="49" fontId="17" fillId="0" borderId="0" xfId="45" applyNumberFormat="1" applyFont="1" applyFill="1" applyAlignment="1">
      <alignment horizontal="left" vertical="top" indent="2"/>
      <protection locked="0"/>
    </xf>
    <xf numFmtId="49" fontId="17" fillId="0" borderId="0" xfId="46" applyNumberFormat="1" applyFont="1" applyFill="1" applyAlignment="1">
      <alignment horizontal="left" indent="2"/>
    </xf>
    <xf numFmtId="49" fontId="17" fillId="0" borderId="0" xfId="46" applyNumberFormat="1" applyFont="1" applyFill="1" applyAlignment="1" applyProtection="1">
      <alignment horizontal="left" vertical="center" indent="2"/>
      <protection locked="0"/>
    </xf>
    <xf numFmtId="49" fontId="24" fillId="0" borderId="1" xfId="45" applyNumberFormat="1" applyFont="1" applyFill="1" applyBorder="1" applyAlignment="1">
      <alignment horizontal="left" vertical="center" indent="2"/>
      <protection locked="0"/>
    </xf>
    <xf numFmtId="0" fontId="4" fillId="0" borderId="0" xfId="46" applyFont="1" applyFill="1" applyAlignment="1">
      <alignment vertical="center"/>
    </xf>
    <xf numFmtId="179" fontId="17" fillId="0" borderId="0" xfId="46" applyNumberFormat="1" applyFont="1" applyFill="1" applyAlignment="1">
      <alignment horizontal="right" vertical="center"/>
    </xf>
    <xf numFmtId="179" fontId="4" fillId="0" borderId="0" xfId="46" applyNumberFormat="1" applyFont="1" applyFill="1" applyAlignment="1">
      <alignment vertical="center"/>
    </xf>
    <xf numFmtId="0" fontId="17" fillId="0" borderId="0" xfId="46" applyFont="1" applyFill="1" applyAlignment="1">
      <alignment vertical="center"/>
    </xf>
    <xf numFmtId="0" fontId="22" fillId="0" borderId="1" xfId="46" applyFont="1" applyFill="1" applyBorder="1" applyAlignment="1">
      <alignment horizontal="center" vertical="center"/>
    </xf>
    <xf numFmtId="179" fontId="22" fillId="0" borderId="1" xfId="46" applyNumberFormat="1" applyFont="1" applyFill="1" applyBorder="1" applyAlignment="1">
      <alignment horizontal="center" vertical="center"/>
    </xf>
    <xf numFmtId="0" fontId="22" fillId="0" borderId="0" xfId="46" applyFont="1" applyFill="1" applyAlignment="1">
      <alignment vertical="center"/>
    </xf>
    <xf numFmtId="0" fontId="18" fillId="0" borderId="1" xfId="46" applyFont="1" applyFill="1" applyBorder="1" applyAlignment="1">
      <alignment horizontal="left" vertical="center"/>
    </xf>
    <xf numFmtId="0" fontId="18" fillId="0" borderId="1" xfId="46" applyFont="1" applyFill="1" applyBorder="1" applyAlignment="1">
      <alignment vertical="center"/>
    </xf>
    <xf numFmtId="179" fontId="18" fillId="0" borderId="1" xfId="46" applyNumberFormat="1" applyFont="1" applyFill="1" applyBorder="1" applyAlignment="1">
      <alignment horizontal="right" vertical="center"/>
    </xf>
    <xf numFmtId="0" fontId="18" fillId="0" borderId="0" xfId="46" applyFont="1" applyFill="1" applyAlignment="1">
      <alignment vertical="center"/>
    </xf>
    <xf numFmtId="0" fontId="17" fillId="0" borderId="1" xfId="46" applyFont="1" applyFill="1" applyBorder="1" applyAlignment="1">
      <alignment horizontal="center" vertical="center"/>
    </xf>
    <xf numFmtId="0" fontId="18" fillId="0" borderId="1" xfId="46" applyFont="1" applyFill="1" applyBorder="1" applyAlignment="1">
      <alignment horizontal="center" vertical="center"/>
    </xf>
    <xf numFmtId="49" fontId="17" fillId="0" borderId="1" xfId="46" applyNumberFormat="1" applyFont="1" applyFill="1" applyBorder="1" applyAlignment="1">
      <alignment horizontal="left" vertical="center" indent="1"/>
    </xf>
    <xf numFmtId="49" fontId="17" fillId="0" borderId="0" xfId="46" applyNumberFormat="1" applyFont="1" applyFill="1" applyAlignment="1">
      <alignment horizontal="left" vertical="center" indent="1"/>
    </xf>
    <xf numFmtId="179" fontId="18" fillId="0" borderId="1" xfId="46" applyNumberFormat="1" applyFont="1" applyFill="1" applyBorder="1" applyAlignment="1">
      <alignment horizontal="center" vertical="center"/>
    </xf>
    <xf numFmtId="49" fontId="24" fillId="0" borderId="1" xfId="46" applyNumberFormat="1" applyFont="1" applyFill="1" applyBorder="1" applyAlignment="1">
      <alignment horizontal="left" vertical="center" indent="1"/>
    </xf>
    <xf numFmtId="0" fontId="18" fillId="0" borderId="1" xfId="45" applyFont="1" applyFill="1" applyBorder="1" applyAlignment="1">
      <alignment horizontal="left" vertical="center" wrapText="1" indent="1"/>
      <protection locked="0"/>
    </xf>
    <xf numFmtId="49" fontId="18" fillId="0" borderId="1" xfId="45" applyNumberFormat="1" applyFont="1" applyFill="1" applyBorder="1" applyAlignment="1">
      <alignment horizontal="left" vertical="center" indent="1"/>
      <protection locked="0"/>
    </xf>
    <xf numFmtId="49" fontId="24" fillId="0" borderId="1" xfId="45" applyNumberFormat="1" applyFont="1" applyFill="1" applyBorder="1" applyAlignment="1">
      <alignment horizontal="left" vertical="center" wrapText="1" indent="1"/>
      <protection locked="0"/>
    </xf>
    <xf numFmtId="49" fontId="17" fillId="0" borderId="1" xfId="45" applyNumberFormat="1" applyFont="1" applyFill="1" applyBorder="1" applyAlignment="1">
      <alignment horizontal="left" vertical="center" wrapText="1" indent="1"/>
      <protection locked="0"/>
    </xf>
    <xf numFmtId="179" fontId="31" fillId="0" borderId="0" xfId="45" applyNumberFormat="1" applyFont="1" applyFill="1" applyAlignment="1">
      <alignment horizontal="right" vertical="top"/>
      <protection locked="0"/>
    </xf>
    <xf numFmtId="0" fontId="18" fillId="0" borderId="0" xfId="45" applyFont="1" applyFill="1" applyAlignment="1">
      <alignment vertical="top"/>
      <protection locked="0"/>
    </xf>
    <xf numFmtId="0" fontId="32" fillId="0" borderId="0" xfId="45" applyFont="1" applyFill="1" applyAlignment="1">
      <alignment vertical="top"/>
      <protection locked="0"/>
    </xf>
    <xf numFmtId="0" fontId="32" fillId="0" borderId="0" xfId="46" applyFont="1" applyFill="1" applyAlignment="1">
      <alignment vertical="center" wrapText="1"/>
    </xf>
    <xf numFmtId="179" fontId="32" fillId="0" borderId="0" xfId="45" applyNumberFormat="1" applyFont="1" applyFill="1" applyAlignment="1">
      <alignment vertical="top"/>
      <protection locked="0"/>
    </xf>
    <xf numFmtId="0" fontId="32" fillId="0" borderId="0" xfId="46" applyFont="1" applyFill="1" applyAlignment="1">
      <alignment horizontal="center" vertical="center" wrapText="1"/>
    </xf>
    <xf numFmtId="49" fontId="17" fillId="0" borderId="1" xfId="45" applyNumberFormat="1" applyFont="1" applyFill="1" applyBorder="1" applyAlignment="1">
      <alignment horizontal="center" vertical="center"/>
      <protection locked="0"/>
    </xf>
    <xf numFmtId="181" fontId="25" fillId="0" borderId="0" xfId="45" applyNumberFormat="1" applyFont="1" applyFill="1" applyAlignment="1">
      <alignment vertical="top"/>
      <protection locked="0"/>
    </xf>
    <xf numFmtId="0" fontId="25" fillId="0" borderId="0" xfId="46" applyFont="1" applyFill="1" applyAlignment="1">
      <alignment vertical="center" wrapText="1"/>
    </xf>
    <xf numFmtId="0" fontId="25" fillId="0" borderId="0" xfId="46" applyFont="1" applyFill="1" applyAlignment="1">
      <alignment horizontal="center" vertical="center" wrapText="1"/>
    </xf>
    <xf numFmtId="177" fontId="17" fillId="0" borderId="1" xfId="45" applyNumberFormat="1" applyFont="1" applyFill="1" applyBorder="1" applyAlignment="1">
      <alignment vertical="center"/>
      <protection locked="0"/>
    </xf>
    <xf numFmtId="179" fontId="17" fillId="0" borderId="1" xfId="45" applyNumberFormat="1" applyFont="1" applyFill="1" applyBorder="1" applyAlignment="1">
      <alignment horizontal="left" vertical="center" indent="1"/>
      <protection locked="0"/>
    </xf>
    <xf numFmtId="177" fontId="17" fillId="0" borderId="0" xfId="45" applyNumberFormat="1" applyFont="1" applyFill="1" applyAlignment="1">
      <alignment horizontal="left" vertical="top" indent="1"/>
      <protection locked="0"/>
    </xf>
    <xf numFmtId="0" fontId="17" fillId="0" borderId="0" xfId="45" applyFont="1" applyFill="1" applyAlignment="1">
      <alignment horizontal="left" vertical="top" indent="1"/>
      <protection locked="0"/>
    </xf>
    <xf numFmtId="2" fontId="17" fillId="0" borderId="0" xfId="46" applyNumberFormat="1" applyFont="1" applyFill="1" applyAlignment="1">
      <alignment horizontal="left" indent="1"/>
    </xf>
    <xf numFmtId="179" fontId="17" fillId="0" borderId="0" xfId="45" applyNumberFormat="1" applyFont="1" applyFill="1" applyAlignment="1">
      <alignment horizontal="left" vertical="top" indent="1"/>
      <protection locked="0"/>
    </xf>
    <xf numFmtId="2" fontId="17" fillId="0" borderId="0" xfId="46" applyNumberFormat="1" applyFont="1" applyFill="1" applyAlignment="1" applyProtection="1">
      <alignment horizontal="left" vertical="center" indent="1"/>
      <protection locked="0"/>
    </xf>
    <xf numFmtId="179" fontId="17" fillId="0" borderId="1" xfId="45" applyNumberFormat="1" applyFont="1" applyFill="1" applyBorder="1" applyAlignment="1">
      <alignment horizontal="left" vertical="center" indent="2"/>
      <protection locked="0"/>
    </xf>
    <xf numFmtId="177" fontId="17" fillId="0" borderId="0" xfId="45" applyNumberFormat="1" applyFont="1" applyFill="1" applyAlignment="1">
      <alignment horizontal="left" vertical="top" indent="2"/>
      <protection locked="0"/>
    </xf>
    <xf numFmtId="0" fontId="17" fillId="0" borderId="0" xfId="45" applyFont="1" applyFill="1" applyAlignment="1">
      <alignment horizontal="left" vertical="top" indent="2"/>
      <protection locked="0"/>
    </xf>
    <xf numFmtId="2" fontId="17" fillId="0" borderId="0" xfId="46" applyNumberFormat="1" applyFont="1" applyFill="1" applyAlignment="1">
      <alignment horizontal="left" indent="2"/>
    </xf>
    <xf numFmtId="179" fontId="17" fillId="0" borderId="0" xfId="45" applyNumberFormat="1" applyFont="1" applyFill="1" applyAlignment="1">
      <alignment horizontal="left" vertical="top" indent="2"/>
      <protection locked="0"/>
    </xf>
    <xf numFmtId="2" fontId="17" fillId="0" borderId="0" xfId="46" applyNumberFormat="1" applyFont="1" applyFill="1" applyAlignment="1" applyProtection="1">
      <alignment horizontal="left" vertical="center" indent="2"/>
      <protection locked="0"/>
    </xf>
    <xf numFmtId="49" fontId="18" fillId="0" borderId="1" xfId="46" applyNumberFormat="1" applyFont="1" applyFill="1" applyBorder="1" applyAlignment="1">
      <alignment horizontal="left" vertical="center" indent="1"/>
    </xf>
    <xf numFmtId="49" fontId="18" fillId="0" borderId="0" xfId="46" applyNumberFormat="1" applyFont="1" applyFill="1" applyAlignment="1">
      <alignment horizontal="left" vertical="center" indent="1"/>
    </xf>
    <xf numFmtId="0" fontId="17" fillId="0" borderId="1" xfId="46" applyFont="1" applyFill="1" applyBorder="1" applyAlignment="1">
      <alignment horizontal="left" vertical="center" indent="2"/>
    </xf>
    <xf numFmtId="0" fontId="17" fillId="0" borderId="0" xfId="46" applyFont="1" applyFill="1" applyAlignment="1">
      <alignment horizontal="left" vertical="center" indent="2"/>
    </xf>
    <xf numFmtId="49" fontId="25" fillId="0" borderId="0" xfId="45" applyNumberFormat="1" applyFont="1" applyFill="1" applyAlignment="1">
      <alignment horizontal="left" vertical="top" indent="1"/>
      <protection locked="0"/>
    </xf>
    <xf numFmtId="49" fontId="25" fillId="0" borderId="0" xfId="46" applyNumberFormat="1" applyFont="1" applyFill="1" applyAlignment="1">
      <alignment horizontal="left" indent="1"/>
    </xf>
    <xf numFmtId="49" fontId="25" fillId="0" borderId="0" xfId="46" applyNumberFormat="1" applyFont="1" applyFill="1" applyAlignment="1" applyProtection="1">
      <alignment horizontal="left" vertical="center" indent="1"/>
      <protection locked="0"/>
    </xf>
    <xf numFmtId="49" fontId="25" fillId="0" borderId="0" xfId="45" applyNumberFormat="1" applyFont="1" applyFill="1" applyAlignment="1">
      <alignment horizontal="left" vertical="top" indent="2"/>
      <protection locked="0"/>
    </xf>
    <xf numFmtId="49" fontId="25" fillId="0" borderId="0" xfId="46" applyNumberFormat="1" applyFont="1" applyFill="1" applyAlignment="1">
      <alignment horizontal="left" indent="2"/>
    </xf>
    <xf numFmtId="49" fontId="25" fillId="0" borderId="0" xfId="46" applyNumberFormat="1" applyFont="1" applyFill="1" applyAlignment="1" applyProtection="1">
      <alignment horizontal="left" vertical="center" indent="2"/>
      <protection locked="0"/>
    </xf>
    <xf numFmtId="180" fontId="25" fillId="0" borderId="0" xfId="45" applyNumberFormat="1" applyFont="1" applyFill="1" applyAlignment="1">
      <alignment vertical="top"/>
      <protection locked="0"/>
    </xf>
    <xf numFmtId="179" fontId="17" fillId="0" borderId="0" xfId="45" applyNumberFormat="1" applyFont="1" applyFill="1" applyAlignment="1">
      <alignment horizontal="right" vertical="center"/>
      <protection locked="0"/>
    </xf>
    <xf numFmtId="49" fontId="23" fillId="0" borderId="1" xfId="46" applyNumberFormat="1" applyFont="1" applyFill="1" applyBorder="1" applyAlignment="1">
      <alignment horizontal="left" vertical="center" indent="1"/>
    </xf>
    <xf numFmtId="0" fontId="24" fillId="0" borderId="1" xfId="46" applyFont="1" applyFill="1" applyBorder="1" applyAlignment="1">
      <alignment horizontal="left" vertical="center" indent="2"/>
    </xf>
    <xf numFmtId="49" fontId="23" fillId="0" borderId="1" xfId="45" applyNumberFormat="1" applyFont="1" applyFill="1" applyBorder="1" applyAlignment="1">
      <alignment horizontal="left" vertical="center" indent="1"/>
      <protection locked="0"/>
    </xf>
    <xf numFmtId="1" fontId="22" fillId="0" borderId="1" xfId="2" applyNumberFormat="1" applyFont="1" applyBorder="1" applyAlignment="1" applyProtection="1">
      <alignment horizontal="center" vertical="center" wrapText="1"/>
      <protection locked="0"/>
    </xf>
    <xf numFmtId="0" fontId="22" fillId="0" borderId="1" xfId="2" applyFont="1" applyBorder="1" applyAlignment="1">
      <alignment horizontal="center" vertical="center"/>
    </xf>
    <xf numFmtId="0" fontId="18" fillId="0" borderId="2" xfId="46" applyFont="1" applyFill="1" applyBorder="1" applyAlignment="1">
      <alignment horizontal="center" vertical="center"/>
    </xf>
    <xf numFmtId="0" fontId="23" fillId="0" borderId="2" xfId="45" applyFont="1" applyFill="1" applyBorder="1" applyAlignment="1">
      <alignment horizontal="center" vertical="center"/>
      <protection locked="0"/>
    </xf>
    <xf numFmtId="0" fontId="26" fillId="0" borderId="0" xfId="1" applyFont="1" applyBorder="1" applyAlignment="1">
      <alignment horizontal="left" vertical="center" wrapText="1"/>
    </xf>
    <xf numFmtId="0" fontId="4" fillId="0" borderId="0" xfId="2" applyFont="1" applyAlignment="1">
      <alignment wrapText="1"/>
    </xf>
    <xf numFmtId="49" fontId="6" fillId="0" borderId="0" xfId="2" applyNumberFormat="1" applyFont="1" applyAlignment="1">
      <alignment horizontal="centerContinuous" vertical="center" wrapText="1"/>
    </xf>
    <xf numFmtId="49" fontId="5" fillId="0" borderId="0" xfId="2" applyNumberFormat="1" applyFont="1" applyAlignment="1">
      <alignment horizontal="centerContinuous" vertical="center" wrapText="1"/>
    </xf>
    <xf numFmtId="0" fontId="18" fillId="0" borderId="0" xfId="2" applyFont="1" applyAlignment="1">
      <alignment horizontal="center" wrapText="1"/>
    </xf>
    <xf numFmtId="0" fontId="17" fillId="0" borderId="0" xfId="2" applyFont="1" applyAlignment="1">
      <alignment wrapText="1"/>
    </xf>
    <xf numFmtId="0" fontId="22" fillId="0" borderId="1" xfId="2" applyFont="1" applyBorder="1" applyAlignment="1">
      <alignment horizontal="center" vertical="center" wrapText="1"/>
    </xf>
    <xf numFmtId="0" fontId="22" fillId="0" borderId="0" xfId="2" applyFont="1" applyBorder="1" applyAlignment="1">
      <alignment horizontal="center" vertical="center" wrapText="1"/>
    </xf>
    <xf numFmtId="0" fontId="22" fillId="0" borderId="0" xfId="2" applyFont="1" applyAlignment="1">
      <alignment horizontal="center" vertical="center" wrapText="1"/>
    </xf>
    <xf numFmtId="177" fontId="17" fillId="0" borderId="1" xfId="2" applyNumberFormat="1" applyFont="1" applyFill="1" applyBorder="1" applyAlignment="1">
      <alignment horizontal="right" vertical="center" wrapText="1"/>
    </xf>
    <xf numFmtId="0" fontId="18" fillId="0" borderId="0" xfId="2" applyFont="1" applyBorder="1" applyAlignment="1">
      <alignment horizontal="center" vertical="center" wrapText="1"/>
    </xf>
    <xf numFmtId="0" fontId="18" fillId="0" borderId="0" xfId="2" applyFont="1" applyAlignment="1">
      <alignment horizontal="center" vertical="center" wrapText="1"/>
    </xf>
    <xf numFmtId="0" fontId="17" fillId="0" borderId="0" xfId="2" applyFont="1" applyBorder="1" applyAlignment="1">
      <alignment wrapText="1"/>
    </xf>
    <xf numFmtId="0" fontId="18" fillId="0" borderId="1" xfId="2" applyFont="1" applyBorder="1" applyAlignment="1">
      <alignment horizontal="center" vertical="center" wrapText="1"/>
    </xf>
    <xf numFmtId="177" fontId="17" fillId="0" borderId="1" xfId="2" applyNumberFormat="1" applyFont="1" applyBorder="1" applyAlignment="1">
      <alignment horizontal="right" vertical="center" wrapText="1"/>
    </xf>
    <xf numFmtId="0" fontId="18" fillId="0" borderId="0" xfId="2" applyFont="1" applyBorder="1" applyAlignment="1">
      <alignment wrapText="1"/>
    </xf>
    <xf numFmtId="0" fontId="18" fillId="0" borderId="0" xfId="2" applyFont="1" applyAlignment="1">
      <alignment wrapText="1"/>
    </xf>
    <xf numFmtId="49" fontId="23" fillId="0" borderId="1" xfId="45" applyNumberFormat="1" applyFont="1" applyFill="1" applyBorder="1" applyAlignment="1">
      <alignment horizontal="left" vertical="center"/>
      <protection locked="0"/>
    </xf>
    <xf numFmtId="49" fontId="23" fillId="0" borderId="1" xfId="45" applyNumberFormat="1" applyFont="1" applyFill="1" applyBorder="1" applyAlignment="1">
      <alignment horizontal="left" vertical="center" wrapText="1" indent="1"/>
      <protection locked="0"/>
    </xf>
    <xf numFmtId="49" fontId="23" fillId="0" borderId="1" xfId="2" applyNumberFormat="1" applyFont="1" applyBorder="1" applyAlignment="1">
      <alignment horizontal="left" vertical="center"/>
    </xf>
    <xf numFmtId="49" fontId="33" fillId="0" borderId="1" xfId="2" applyNumberFormat="1" applyFont="1" applyFill="1" applyBorder="1" applyAlignment="1">
      <alignment horizontal="left" vertical="center"/>
    </xf>
    <xf numFmtId="49" fontId="24" fillId="0" borderId="1" xfId="2" applyNumberFormat="1" applyFont="1" applyFill="1" applyBorder="1" applyAlignment="1">
      <alignment horizontal="left" vertical="center" indent="1"/>
    </xf>
    <xf numFmtId="49" fontId="24" fillId="0" borderId="1" xfId="46" applyNumberFormat="1" applyFont="1" applyFill="1" applyBorder="1" applyAlignment="1">
      <alignment horizontal="left" vertical="center"/>
    </xf>
    <xf numFmtId="0" fontId="23" fillId="0" borderId="2" xfId="45" applyFont="1" applyFill="1" applyBorder="1" applyAlignment="1">
      <alignment horizontal="center" vertical="center"/>
      <protection locked="0"/>
    </xf>
    <xf numFmtId="0" fontId="17" fillId="0" borderId="0" xfId="1" applyFont="1" applyBorder="1" applyAlignment="1">
      <alignment horizontal="left" vertical="center" wrapText="1"/>
    </xf>
    <xf numFmtId="0" fontId="18" fillId="0" borderId="2" xfId="2" applyFont="1" applyBorder="1" applyAlignment="1">
      <alignment horizontal="center" vertical="center"/>
    </xf>
    <xf numFmtId="0" fontId="23" fillId="0" borderId="2" xfId="45" applyFont="1" applyFill="1" applyBorder="1" applyAlignment="1">
      <alignment horizontal="center" vertical="center"/>
      <protection locked="0"/>
    </xf>
    <xf numFmtId="49" fontId="15" fillId="0" borderId="1" xfId="2" applyNumberFormat="1" applyFont="1" applyBorder="1" applyAlignment="1">
      <alignment horizontal="left" vertical="center" indent="1"/>
    </xf>
    <xf numFmtId="0" fontId="26" fillId="0" borderId="0" xfId="1" applyFont="1" applyBorder="1" applyAlignment="1">
      <alignment horizontal="center" vertical="center"/>
    </xf>
    <xf numFmtId="181" fontId="18" fillId="0" borderId="1" xfId="2" applyNumberFormat="1" applyFont="1" applyFill="1" applyBorder="1" applyAlignment="1">
      <alignment horizontal="center" vertical="center"/>
    </xf>
    <xf numFmtId="0" fontId="17" fillId="0" borderId="1" xfId="2" applyNumberFormat="1" applyFont="1" applyFill="1" applyBorder="1" applyAlignment="1">
      <alignment horizontal="center" vertical="center"/>
    </xf>
    <xf numFmtId="177" fontId="18" fillId="0" borderId="1" xfId="2" applyNumberFormat="1" applyFont="1" applyFill="1" applyBorder="1" applyAlignment="1">
      <alignment horizontal="center" vertical="center"/>
    </xf>
    <xf numFmtId="177" fontId="17" fillId="0" borderId="1" xfId="2" applyNumberFormat="1" applyFont="1" applyFill="1" applyBorder="1" applyAlignment="1">
      <alignment horizontal="center" vertical="center"/>
    </xf>
    <xf numFmtId="177" fontId="18" fillId="0" borderId="1" xfId="2" applyNumberFormat="1" applyFont="1" applyBorder="1" applyAlignment="1">
      <alignment horizontal="center" vertical="center"/>
    </xf>
    <xf numFmtId="0" fontId="4" fillId="0" borderId="0" xfId="2" applyFont="1" applyAlignment="1">
      <alignment horizontal="center"/>
    </xf>
    <xf numFmtId="179" fontId="17" fillId="0" borderId="0" xfId="45" applyNumberFormat="1" applyFont="1" applyFill="1" applyAlignment="1">
      <alignment horizontal="center" vertical="top"/>
      <protection locked="0"/>
    </xf>
    <xf numFmtId="181" fontId="17" fillId="0" borderId="1" xfId="45" applyNumberFormat="1" applyFont="1" applyFill="1" applyBorder="1" applyAlignment="1">
      <alignment horizontal="center" vertical="center"/>
      <protection locked="0"/>
    </xf>
    <xf numFmtId="179" fontId="17" fillId="0" borderId="1" xfId="45" applyNumberFormat="1" applyFont="1" applyFill="1" applyBorder="1" applyAlignment="1">
      <alignment horizontal="center" vertical="center"/>
      <protection locked="0"/>
    </xf>
    <xf numFmtId="49" fontId="33" fillId="0" borderId="1" xfId="0" applyNumberFormat="1" applyFont="1" applyBorder="1" applyAlignment="1" applyProtection="1">
      <alignment vertical="center"/>
    </xf>
    <xf numFmtId="49" fontId="15" fillId="0" borderId="1" xfId="0" applyNumberFormat="1" applyFont="1" applyBorder="1" applyAlignment="1" applyProtection="1">
      <alignment vertical="center"/>
    </xf>
    <xf numFmtId="0" fontId="35" fillId="20" borderId="1" xfId="0" applyFont="1" applyFill="1" applyBorder="1" applyAlignment="1">
      <alignment vertical="center"/>
    </xf>
    <xf numFmtId="179" fontId="17" fillId="20" borderId="0" xfId="45" applyNumberFormat="1" applyFont="1" applyFill="1" applyAlignment="1">
      <alignment vertical="top"/>
      <protection locked="0"/>
    </xf>
    <xf numFmtId="179" fontId="17" fillId="20" borderId="0" xfId="45" applyNumberFormat="1" applyFont="1" applyFill="1" applyAlignment="1">
      <alignment horizontal="right" vertical="center"/>
      <protection locked="0"/>
    </xf>
    <xf numFmtId="179" fontId="18" fillId="20" borderId="1" xfId="45" applyNumberFormat="1" applyFont="1" applyFill="1" applyBorder="1" applyAlignment="1">
      <alignment horizontal="center" vertical="center"/>
      <protection locked="0"/>
    </xf>
    <xf numFmtId="0" fontId="34" fillId="20" borderId="1" xfId="0" applyFont="1" applyFill="1" applyBorder="1" applyAlignment="1">
      <alignment vertical="center"/>
    </xf>
    <xf numFmtId="179" fontId="17" fillId="0" borderId="1" xfId="46" applyNumberFormat="1" applyFont="1" applyFill="1" applyBorder="1" applyAlignment="1">
      <alignment horizontal="center" vertical="center"/>
    </xf>
    <xf numFmtId="179" fontId="4" fillId="0" borderId="0" xfId="46" applyNumberFormat="1" applyFont="1" applyFill="1" applyAlignment="1">
      <alignment horizontal="center" vertical="center"/>
    </xf>
    <xf numFmtId="179" fontId="17" fillId="0" borderId="0" xfId="46" applyNumberFormat="1" applyFont="1" applyFill="1" applyAlignment="1">
      <alignment horizontal="center" vertical="center"/>
    </xf>
    <xf numFmtId="0" fontId="36" fillId="0" borderId="1" xfId="2" applyFont="1" applyBorder="1" applyAlignment="1">
      <alignment horizontal="center" vertical="center" wrapText="1"/>
    </xf>
    <xf numFmtId="1" fontId="36" fillId="0" borderId="1" xfId="2" applyNumberFormat="1" applyFont="1" applyBorder="1" applyAlignment="1" applyProtection="1">
      <alignment horizontal="center" vertical="center" wrapText="1"/>
      <protection locked="0"/>
    </xf>
    <xf numFmtId="0" fontId="26" fillId="0" borderId="0" xfId="1" applyFont="1" applyBorder="1" applyAlignment="1">
      <alignment horizontal="center" vertical="center" wrapText="1"/>
    </xf>
    <xf numFmtId="179" fontId="31" fillId="0" borderId="0" xfId="45" applyNumberFormat="1" applyFont="1" applyFill="1" applyAlignment="1">
      <alignment horizontal="center" vertical="top"/>
      <protection locked="0"/>
    </xf>
    <xf numFmtId="177" fontId="17" fillId="0" borderId="1" xfId="2" applyNumberFormat="1" applyFont="1" applyBorder="1" applyAlignment="1">
      <alignment horizontal="center" vertical="center" wrapText="1"/>
    </xf>
    <xf numFmtId="0" fontId="4" fillId="0" borderId="0" xfId="2" applyFont="1" applyAlignment="1">
      <alignment horizontal="center" wrapText="1"/>
    </xf>
    <xf numFmtId="0" fontId="17" fillId="0" borderId="1" xfId="46" applyNumberFormat="1" applyFont="1" applyFill="1" applyBorder="1" applyAlignment="1">
      <alignment horizontal="center" vertical="center"/>
    </xf>
    <xf numFmtId="177" fontId="17" fillId="0" borderId="1" xfId="2" applyNumberFormat="1" applyFont="1" applyFill="1" applyBorder="1" applyAlignment="1">
      <alignment horizontal="center" vertical="center" wrapText="1"/>
    </xf>
    <xf numFmtId="176" fontId="17" fillId="0" borderId="1" xfId="2" applyNumberFormat="1" applyFont="1" applyFill="1" applyBorder="1" applyAlignment="1">
      <alignment horizontal="center" vertical="center" wrapText="1"/>
    </xf>
    <xf numFmtId="177" fontId="18" fillId="0" borderId="1" xfId="2" applyNumberFormat="1" applyFont="1" applyBorder="1" applyAlignment="1">
      <alignment horizontal="center" vertical="center" wrapText="1"/>
    </xf>
    <xf numFmtId="0" fontId="15" fillId="0" borderId="1" xfId="46" applyFont="1" applyFill="1" applyBorder="1" applyAlignment="1">
      <alignment horizontal="left" vertical="center" indent="2"/>
    </xf>
    <xf numFmtId="0" fontId="15" fillId="0" borderId="1" xfId="46" applyFont="1" applyFill="1" applyBorder="1" applyAlignment="1">
      <alignment vertical="center"/>
    </xf>
    <xf numFmtId="49" fontId="18" fillId="0" borderId="1" xfId="46" applyNumberFormat="1" applyFont="1" applyFill="1" applyBorder="1" applyAlignment="1">
      <alignment horizontal="center" vertical="center"/>
    </xf>
    <xf numFmtId="49" fontId="6" fillId="0" borderId="0" xfId="2" applyNumberFormat="1" applyFont="1" applyAlignment="1">
      <alignment horizontal="center" vertical="center"/>
    </xf>
    <xf numFmtId="0" fontId="6" fillId="0" borderId="0" xfId="45" applyFont="1" applyFill="1" applyAlignment="1">
      <alignment horizontal="center" vertical="top"/>
      <protection locked="0"/>
    </xf>
    <xf numFmtId="179" fontId="5" fillId="0" borderId="0" xfId="45" applyNumberFormat="1" applyFont="1" applyFill="1" applyAlignment="1">
      <alignment horizontal="center" vertical="top"/>
      <protection locked="0"/>
    </xf>
    <xf numFmtId="0" fontId="5" fillId="0" borderId="0" xfId="45" applyFont="1" applyFill="1" applyAlignment="1">
      <alignment horizontal="center" vertical="top"/>
      <protection locked="0"/>
    </xf>
    <xf numFmtId="0" fontId="18" fillId="0" borderId="2" xfId="45" applyFont="1" applyFill="1" applyBorder="1" applyAlignment="1">
      <alignment horizontal="center" vertical="center"/>
      <protection locked="0"/>
    </xf>
    <xf numFmtId="0" fontId="18" fillId="0" borderId="3" xfId="45" applyFont="1" applyFill="1" applyBorder="1" applyAlignment="1">
      <alignment horizontal="center" vertical="center"/>
      <protection locked="0"/>
    </xf>
    <xf numFmtId="0" fontId="6" fillId="0" borderId="0" xfId="46" applyFont="1" applyFill="1" applyAlignment="1">
      <alignment horizontal="center" vertical="center"/>
    </xf>
    <xf numFmtId="0" fontId="5" fillId="0" borderId="0" xfId="46" applyFont="1" applyFill="1" applyAlignment="1">
      <alignment horizontal="center" vertical="center"/>
    </xf>
    <xf numFmtId="0" fontId="18" fillId="0" borderId="2" xfId="46" applyFont="1" applyFill="1" applyBorder="1" applyAlignment="1">
      <alignment horizontal="center" vertical="center"/>
    </xf>
    <xf numFmtId="0" fontId="18" fillId="0" borderId="3" xfId="46" applyFont="1" applyFill="1" applyBorder="1" applyAlignment="1">
      <alignment horizontal="center" vertical="center"/>
    </xf>
    <xf numFmtId="0" fontId="6" fillId="0" borderId="0" xfId="45" applyFont="1" applyFill="1" applyAlignment="1">
      <alignment horizontal="center" vertical="center" wrapText="1"/>
      <protection locked="0"/>
    </xf>
    <xf numFmtId="0" fontId="5" fillId="0" borderId="0" xfId="45" applyFont="1" applyFill="1" applyAlignment="1">
      <alignment horizontal="center" vertical="center"/>
      <protection locked="0"/>
    </xf>
    <xf numFmtId="0" fontId="23" fillId="0" borderId="2" xfId="45" applyFont="1" applyFill="1" applyBorder="1" applyAlignment="1">
      <alignment horizontal="center" vertical="center"/>
      <protection locked="0"/>
    </xf>
    <xf numFmtId="49" fontId="6" fillId="0" borderId="0" xfId="2" applyNumberFormat="1" applyFont="1" applyAlignment="1">
      <alignment horizontal="center" vertical="center" wrapText="1"/>
    </xf>
  </cellXfs>
  <cellStyles count="69">
    <cellStyle name="_ET_STYLE_NoName_00_" xfId="5"/>
    <cellStyle name="_ET_STYLE_NoName_00__2016年人代会报告附表20160104" xfId="6"/>
    <cellStyle name="_ET_STYLE_NoName_00__国库1月5日调整表" xfId="7"/>
    <cellStyle name="20% - 着色 1" xfId="8"/>
    <cellStyle name="20% - 着色 2" xfId="9"/>
    <cellStyle name="20% - 着色 3" xfId="10"/>
    <cellStyle name="20% - 着色 4" xfId="11"/>
    <cellStyle name="20% - 着色 5" xfId="12"/>
    <cellStyle name="20% - 着色 6" xfId="13"/>
    <cellStyle name="40% - 着色 1" xfId="14"/>
    <cellStyle name="40% - 着色 2" xfId="15"/>
    <cellStyle name="40% - 着色 3" xfId="16"/>
    <cellStyle name="40% - 着色 4" xfId="17"/>
    <cellStyle name="40% - 着色 5" xfId="18"/>
    <cellStyle name="40% - 着色 6" xfId="19"/>
    <cellStyle name="60% - 着色 1" xfId="20"/>
    <cellStyle name="60% - 着色 2" xfId="21"/>
    <cellStyle name="60% - 着色 3" xfId="22"/>
    <cellStyle name="60% - 着色 4" xfId="23"/>
    <cellStyle name="60% - 着色 5" xfId="24"/>
    <cellStyle name="60% - 着色 6" xfId="25"/>
    <cellStyle name="no dec" xfId="26"/>
    <cellStyle name="Normal_APR" xfId="27"/>
    <cellStyle name="百分比 2" xfId="28"/>
    <cellStyle name="表标题" xfId="29"/>
    <cellStyle name="差_发老吕2016基本支出测算11.28" xfId="47"/>
    <cellStyle name="差_全国各省民生政策标准10.7(lp稿)(1)" xfId="48"/>
    <cellStyle name="常规" xfId="0" builtinId="0"/>
    <cellStyle name="常规 10" xfId="49"/>
    <cellStyle name="常规 11" xfId="50"/>
    <cellStyle name="常规 12" xfId="51"/>
    <cellStyle name="常规 13" xfId="52"/>
    <cellStyle name="常规 14" xfId="53"/>
    <cellStyle name="常规 19" xfId="54"/>
    <cellStyle name="常规 2" xfId="3"/>
    <cellStyle name="常规 2 2" xfId="4"/>
    <cellStyle name="常规 20" xfId="55"/>
    <cellStyle name="常规 21" xfId="56"/>
    <cellStyle name="常规 3" xfId="46"/>
    <cellStyle name="常规 39" xfId="57"/>
    <cellStyle name="常规 4" xfId="58"/>
    <cellStyle name="常规 40" xfId="59"/>
    <cellStyle name="常规 41" xfId="60"/>
    <cellStyle name="常规 43" xfId="61"/>
    <cellStyle name="常规 44" xfId="62"/>
    <cellStyle name="常规 45" xfId="63"/>
    <cellStyle name="常规 46" xfId="64"/>
    <cellStyle name="常规 47" xfId="65"/>
    <cellStyle name="常规 5" xfId="66"/>
    <cellStyle name="常规 6" xfId="67"/>
    <cellStyle name="常规 8" xfId="68"/>
    <cellStyle name="常规_2013.1.人代会报告附表" xfId="2"/>
    <cellStyle name="常规_功能分类1212zhangl" xfId="45"/>
    <cellStyle name="常规_人代会报告附表（定）曹铂0103" xfId="1"/>
    <cellStyle name="普通_97-917" xfId="30"/>
    <cellStyle name="千分位[0]_BT (2)" xfId="31"/>
    <cellStyle name="千分位_97-917" xfId="32"/>
    <cellStyle name="千位[0]_1" xfId="33"/>
    <cellStyle name="千位_1" xfId="34"/>
    <cellStyle name="数字" xfId="35"/>
    <cellStyle name="未定义" xfId="36"/>
    <cellStyle name="小数" xfId="37"/>
    <cellStyle name="样式 1" xfId="38"/>
    <cellStyle name="着色 1" xfId="39"/>
    <cellStyle name="着色 2" xfId="40"/>
    <cellStyle name="着色 3" xfId="41"/>
    <cellStyle name="着色 4" xfId="42"/>
    <cellStyle name="着色 5" xfId="43"/>
    <cellStyle name="着色 6" xfId="4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F24"/>
  <sheetViews>
    <sheetView topLeftCell="A16" workbookViewId="0">
      <selection activeCell="K21" sqref="K21"/>
    </sheetView>
  </sheetViews>
  <sheetFormatPr defaultColWidth="7.875" defaultRowHeight="15.75"/>
  <cols>
    <col min="1" max="1" width="33.5" style="1" customWidth="1"/>
    <col min="2" max="2" width="33.5" style="163" customWidth="1"/>
    <col min="3" max="3" width="8" style="1" bestFit="1" customWidth="1"/>
    <col min="4" max="4" width="7.875" style="1" bestFit="1" customWidth="1"/>
    <col min="5" max="5" width="8.5" style="1" hidden="1" customWidth="1"/>
    <col min="6" max="6" width="7.875" style="1" hidden="1" customWidth="1"/>
    <col min="7" max="254" width="7.875" style="1"/>
    <col min="255" max="255" width="35.75" style="1" customWidth="1"/>
    <col min="256" max="256" width="0" style="1" hidden="1" customWidth="1"/>
    <col min="257" max="258" width="12" style="1" customWidth="1"/>
    <col min="259" max="259" width="8" style="1" bestFit="1" customWidth="1"/>
    <col min="260" max="260" width="7.875" style="1" bestFit="1" customWidth="1"/>
    <col min="261" max="262" width="0" style="1" hidden="1" customWidth="1"/>
    <col min="263" max="510" width="7.875" style="1"/>
    <col min="511" max="511" width="35.75" style="1" customWidth="1"/>
    <col min="512" max="512" width="0" style="1" hidden="1" customWidth="1"/>
    <col min="513" max="514" width="12" style="1" customWidth="1"/>
    <col min="515" max="515" width="8" style="1" bestFit="1" customWidth="1"/>
    <col min="516" max="516" width="7.875" style="1" bestFit="1" customWidth="1"/>
    <col min="517" max="518" width="0" style="1" hidden="1" customWidth="1"/>
    <col min="519" max="766" width="7.875" style="1"/>
    <col min="767" max="767" width="35.75" style="1" customWidth="1"/>
    <col min="768" max="768" width="0" style="1" hidden="1" customWidth="1"/>
    <col min="769" max="770" width="12" style="1" customWidth="1"/>
    <col min="771" max="771" width="8" style="1" bestFit="1" customWidth="1"/>
    <col min="772" max="772" width="7.875" style="1" bestFit="1" customWidth="1"/>
    <col min="773" max="774" width="0" style="1" hidden="1" customWidth="1"/>
    <col min="775" max="1022" width="7.875" style="1"/>
    <col min="1023" max="1023" width="35.75" style="1" customWidth="1"/>
    <col min="1024" max="1024" width="0" style="1" hidden="1" customWidth="1"/>
    <col min="1025" max="1026" width="12" style="1" customWidth="1"/>
    <col min="1027" max="1027" width="8" style="1" bestFit="1" customWidth="1"/>
    <col min="1028" max="1028" width="7.875" style="1" bestFit="1" customWidth="1"/>
    <col min="1029" max="1030" width="0" style="1" hidden="1" customWidth="1"/>
    <col min="1031" max="1278" width="7.875" style="1"/>
    <col min="1279" max="1279" width="35.75" style="1" customWidth="1"/>
    <col min="1280" max="1280" width="0" style="1" hidden="1" customWidth="1"/>
    <col min="1281" max="1282" width="12" style="1" customWidth="1"/>
    <col min="1283" max="1283" width="8" style="1" bestFit="1" customWidth="1"/>
    <col min="1284" max="1284" width="7.875" style="1" bestFit="1" customWidth="1"/>
    <col min="1285" max="1286" width="0" style="1" hidden="1" customWidth="1"/>
    <col min="1287" max="1534" width="7.875" style="1"/>
    <col min="1535" max="1535" width="35.75" style="1" customWidth="1"/>
    <col min="1536" max="1536" width="0" style="1" hidden="1" customWidth="1"/>
    <col min="1537" max="1538" width="12" style="1" customWidth="1"/>
    <col min="1539" max="1539" width="8" style="1" bestFit="1" customWidth="1"/>
    <col min="1540" max="1540" width="7.875" style="1" bestFit="1" customWidth="1"/>
    <col min="1541" max="1542" width="0" style="1" hidden="1" customWidth="1"/>
    <col min="1543" max="1790" width="7.875" style="1"/>
    <col min="1791" max="1791" width="35.75" style="1" customWidth="1"/>
    <col min="1792" max="1792" width="0" style="1" hidden="1" customWidth="1"/>
    <col min="1793" max="1794" width="12" style="1" customWidth="1"/>
    <col min="1795" max="1795" width="8" style="1" bestFit="1" customWidth="1"/>
    <col min="1796" max="1796" width="7.875" style="1" bestFit="1" customWidth="1"/>
    <col min="1797" max="1798" width="0" style="1" hidden="1" customWidth="1"/>
    <col min="1799" max="2046" width="7.875" style="1"/>
    <col min="2047" max="2047" width="35.75" style="1" customWidth="1"/>
    <col min="2048" max="2048" width="0" style="1" hidden="1" customWidth="1"/>
    <col min="2049" max="2050" width="12" style="1" customWidth="1"/>
    <col min="2051" max="2051" width="8" style="1" bestFit="1" customWidth="1"/>
    <col min="2052" max="2052" width="7.875" style="1" bestFit="1" customWidth="1"/>
    <col min="2053" max="2054" width="0" style="1" hidden="1" customWidth="1"/>
    <col min="2055" max="2302" width="7.875" style="1"/>
    <col min="2303" max="2303" width="35.75" style="1" customWidth="1"/>
    <col min="2304" max="2304" width="0" style="1" hidden="1" customWidth="1"/>
    <col min="2305" max="2306" width="12" style="1" customWidth="1"/>
    <col min="2307" max="2307" width="8" style="1" bestFit="1" customWidth="1"/>
    <col min="2308" max="2308" width="7.875" style="1" bestFit="1" customWidth="1"/>
    <col min="2309" max="2310" width="0" style="1" hidden="1" customWidth="1"/>
    <col min="2311" max="2558" width="7.875" style="1"/>
    <col min="2559" max="2559" width="35.75" style="1" customWidth="1"/>
    <col min="2560" max="2560" width="0" style="1" hidden="1" customWidth="1"/>
    <col min="2561" max="2562" width="12" style="1" customWidth="1"/>
    <col min="2563" max="2563" width="8" style="1" bestFit="1" customWidth="1"/>
    <col min="2564" max="2564" width="7.875" style="1" bestFit="1" customWidth="1"/>
    <col min="2565" max="2566" width="0" style="1" hidden="1" customWidth="1"/>
    <col min="2567" max="2814" width="7.875" style="1"/>
    <col min="2815" max="2815" width="35.75" style="1" customWidth="1"/>
    <col min="2816" max="2816" width="0" style="1" hidden="1" customWidth="1"/>
    <col min="2817" max="2818" width="12" style="1" customWidth="1"/>
    <col min="2819" max="2819" width="8" style="1" bestFit="1" customWidth="1"/>
    <col min="2820" max="2820" width="7.875" style="1" bestFit="1" customWidth="1"/>
    <col min="2821" max="2822" width="0" style="1" hidden="1" customWidth="1"/>
    <col min="2823" max="3070" width="7.875" style="1"/>
    <col min="3071" max="3071" width="35.75" style="1" customWidth="1"/>
    <col min="3072" max="3072" width="0" style="1" hidden="1" customWidth="1"/>
    <col min="3073" max="3074" width="12" style="1" customWidth="1"/>
    <col min="3075" max="3075" width="8" style="1" bestFit="1" customWidth="1"/>
    <col min="3076" max="3076" width="7.875" style="1" bestFit="1" customWidth="1"/>
    <col min="3077" max="3078" width="0" style="1" hidden="1" customWidth="1"/>
    <col min="3079" max="3326" width="7.875" style="1"/>
    <col min="3327" max="3327" width="35.75" style="1" customWidth="1"/>
    <col min="3328" max="3328" width="0" style="1" hidden="1" customWidth="1"/>
    <col min="3329" max="3330" width="12" style="1" customWidth="1"/>
    <col min="3331" max="3331" width="8" style="1" bestFit="1" customWidth="1"/>
    <col min="3332" max="3332" width="7.875" style="1" bestFit="1" customWidth="1"/>
    <col min="3333" max="3334" width="0" style="1" hidden="1" customWidth="1"/>
    <col min="3335" max="3582" width="7.875" style="1"/>
    <col min="3583" max="3583" width="35.75" style="1" customWidth="1"/>
    <col min="3584" max="3584" width="0" style="1" hidden="1" customWidth="1"/>
    <col min="3585" max="3586" width="12" style="1" customWidth="1"/>
    <col min="3587" max="3587" width="8" style="1" bestFit="1" customWidth="1"/>
    <col min="3588" max="3588" width="7.875" style="1" bestFit="1" customWidth="1"/>
    <col min="3589" max="3590" width="0" style="1" hidden="1" customWidth="1"/>
    <col min="3591" max="3838" width="7.875" style="1"/>
    <col min="3839" max="3839" width="35.75" style="1" customWidth="1"/>
    <col min="3840" max="3840" width="0" style="1" hidden="1" customWidth="1"/>
    <col min="3841" max="3842" width="12" style="1" customWidth="1"/>
    <col min="3843" max="3843" width="8" style="1" bestFit="1" customWidth="1"/>
    <col min="3844" max="3844" width="7.875" style="1" bestFit="1" customWidth="1"/>
    <col min="3845" max="3846" width="0" style="1" hidden="1" customWidth="1"/>
    <col min="3847" max="4094" width="7.875" style="1"/>
    <col min="4095" max="4095" width="35.75" style="1" customWidth="1"/>
    <col min="4096" max="4096" width="0" style="1" hidden="1" customWidth="1"/>
    <col min="4097" max="4098" width="12" style="1" customWidth="1"/>
    <col min="4099" max="4099" width="8" style="1" bestFit="1" customWidth="1"/>
    <col min="4100" max="4100" width="7.875" style="1" bestFit="1" customWidth="1"/>
    <col min="4101" max="4102" width="0" style="1" hidden="1" customWidth="1"/>
    <col min="4103" max="4350" width="7.875" style="1"/>
    <col min="4351" max="4351" width="35.75" style="1" customWidth="1"/>
    <col min="4352" max="4352" width="0" style="1" hidden="1" customWidth="1"/>
    <col min="4353" max="4354" width="12" style="1" customWidth="1"/>
    <col min="4355" max="4355" width="8" style="1" bestFit="1" customWidth="1"/>
    <col min="4356" max="4356" width="7.875" style="1" bestFit="1" customWidth="1"/>
    <col min="4357" max="4358" width="0" style="1" hidden="1" customWidth="1"/>
    <col min="4359" max="4606" width="7.875" style="1"/>
    <col min="4607" max="4607" width="35.75" style="1" customWidth="1"/>
    <col min="4608" max="4608" width="0" style="1" hidden="1" customWidth="1"/>
    <col min="4609" max="4610" width="12" style="1" customWidth="1"/>
    <col min="4611" max="4611" width="8" style="1" bestFit="1" customWidth="1"/>
    <col min="4612" max="4612" width="7.875" style="1" bestFit="1" customWidth="1"/>
    <col min="4613" max="4614" width="0" style="1" hidden="1" customWidth="1"/>
    <col min="4615" max="4862" width="7.875" style="1"/>
    <col min="4863" max="4863" width="35.75" style="1" customWidth="1"/>
    <col min="4864" max="4864" width="0" style="1" hidden="1" customWidth="1"/>
    <col min="4865" max="4866" width="12" style="1" customWidth="1"/>
    <col min="4867" max="4867" width="8" style="1" bestFit="1" customWidth="1"/>
    <col min="4868" max="4868" width="7.875" style="1" bestFit="1" customWidth="1"/>
    <col min="4869" max="4870" width="0" style="1" hidden="1" customWidth="1"/>
    <col min="4871" max="5118" width="7.875" style="1"/>
    <col min="5119" max="5119" width="35.75" style="1" customWidth="1"/>
    <col min="5120" max="5120" width="0" style="1" hidden="1" customWidth="1"/>
    <col min="5121" max="5122" width="12" style="1" customWidth="1"/>
    <col min="5123" max="5123" width="8" style="1" bestFit="1" customWidth="1"/>
    <col min="5124" max="5124" width="7.875" style="1" bestFit="1" customWidth="1"/>
    <col min="5125" max="5126" width="0" style="1" hidden="1" customWidth="1"/>
    <col min="5127" max="5374" width="7.875" style="1"/>
    <col min="5375" max="5375" width="35.75" style="1" customWidth="1"/>
    <col min="5376" max="5376" width="0" style="1" hidden="1" customWidth="1"/>
    <col min="5377" max="5378" width="12" style="1" customWidth="1"/>
    <col min="5379" max="5379" width="8" style="1" bestFit="1" customWidth="1"/>
    <col min="5380" max="5380" width="7.875" style="1" bestFit="1" customWidth="1"/>
    <col min="5381" max="5382" width="0" style="1" hidden="1" customWidth="1"/>
    <col min="5383" max="5630" width="7.875" style="1"/>
    <col min="5631" max="5631" width="35.75" style="1" customWidth="1"/>
    <col min="5632" max="5632" width="0" style="1" hidden="1" customWidth="1"/>
    <col min="5633" max="5634" width="12" style="1" customWidth="1"/>
    <col min="5635" max="5635" width="8" style="1" bestFit="1" customWidth="1"/>
    <col min="5636" max="5636" width="7.875" style="1" bestFit="1" customWidth="1"/>
    <col min="5637" max="5638" width="0" style="1" hidden="1" customWidth="1"/>
    <col min="5639" max="5886" width="7.875" style="1"/>
    <col min="5887" max="5887" width="35.75" style="1" customWidth="1"/>
    <col min="5888" max="5888" width="0" style="1" hidden="1" customWidth="1"/>
    <col min="5889" max="5890" width="12" style="1" customWidth="1"/>
    <col min="5891" max="5891" width="8" style="1" bestFit="1" customWidth="1"/>
    <col min="5892" max="5892" width="7.875" style="1" bestFit="1" customWidth="1"/>
    <col min="5893" max="5894" width="0" style="1" hidden="1" customWidth="1"/>
    <col min="5895" max="6142" width="7.875" style="1"/>
    <col min="6143" max="6143" width="35.75" style="1" customWidth="1"/>
    <col min="6144" max="6144" width="0" style="1" hidden="1" customWidth="1"/>
    <col min="6145" max="6146" width="12" style="1" customWidth="1"/>
    <col min="6147" max="6147" width="8" style="1" bestFit="1" customWidth="1"/>
    <col min="6148" max="6148" width="7.875" style="1" bestFit="1" customWidth="1"/>
    <col min="6149" max="6150" width="0" style="1" hidden="1" customWidth="1"/>
    <col min="6151" max="6398" width="7.875" style="1"/>
    <col min="6399" max="6399" width="35.75" style="1" customWidth="1"/>
    <col min="6400" max="6400" width="0" style="1" hidden="1" customWidth="1"/>
    <col min="6401" max="6402" width="12" style="1" customWidth="1"/>
    <col min="6403" max="6403" width="8" style="1" bestFit="1" customWidth="1"/>
    <col min="6404" max="6404" width="7.875" style="1" bestFit="1" customWidth="1"/>
    <col min="6405" max="6406" width="0" style="1" hidden="1" customWidth="1"/>
    <col min="6407" max="6654" width="7.875" style="1"/>
    <col min="6655" max="6655" width="35.75" style="1" customWidth="1"/>
    <col min="6656" max="6656" width="0" style="1" hidden="1" customWidth="1"/>
    <col min="6657" max="6658" width="12" style="1" customWidth="1"/>
    <col min="6659" max="6659" width="8" style="1" bestFit="1" customWidth="1"/>
    <col min="6660" max="6660" width="7.875" style="1" bestFit="1" customWidth="1"/>
    <col min="6661" max="6662" width="0" style="1" hidden="1" customWidth="1"/>
    <col min="6663" max="6910" width="7.875" style="1"/>
    <col min="6911" max="6911" width="35.75" style="1" customWidth="1"/>
    <col min="6912" max="6912" width="0" style="1" hidden="1" customWidth="1"/>
    <col min="6913" max="6914" width="12" style="1" customWidth="1"/>
    <col min="6915" max="6915" width="8" style="1" bestFit="1" customWidth="1"/>
    <col min="6916" max="6916" width="7.875" style="1" bestFit="1" customWidth="1"/>
    <col min="6917" max="6918" width="0" style="1" hidden="1" customWidth="1"/>
    <col min="6919" max="7166" width="7.875" style="1"/>
    <col min="7167" max="7167" width="35.75" style="1" customWidth="1"/>
    <col min="7168" max="7168" width="0" style="1" hidden="1" customWidth="1"/>
    <col min="7169" max="7170" width="12" style="1" customWidth="1"/>
    <col min="7171" max="7171" width="8" style="1" bestFit="1" customWidth="1"/>
    <col min="7172" max="7172" width="7.875" style="1" bestFit="1" customWidth="1"/>
    <col min="7173" max="7174" width="0" style="1" hidden="1" customWidth="1"/>
    <col min="7175" max="7422" width="7.875" style="1"/>
    <col min="7423" max="7423" width="35.75" style="1" customWidth="1"/>
    <col min="7424" max="7424" width="0" style="1" hidden="1" customWidth="1"/>
    <col min="7425" max="7426" width="12" style="1" customWidth="1"/>
    <col min="7427" max="7427" width="8" style="1" bestFit="1" customWidth="1"/>
    <col min="7428" max="7428" width="7.875" style="1" bestFit="1" customWidth="1"/>
    <col min="7429" max="7430" width="0" style="1" hidden="1" customWidth="1"/>
    <col min="7431" max="7678" width="7.875" style="1"/>
    <col min="7679" max="7679" width="35.75" style="1" customWidth="1"/>
    <col min="7680" max="7680" width="0" style="1" hidden="1" customWidth="1"/>
    <col min="7681" max="7682" width="12" style="1" customWidth="1"/>
    <col min="7683" max="7683" width="8" style="1" bestFit="1" customWidth="1"/>
    <col min="7684" max="7684" width="7.875" style="1" bestFit="1" customWidth="1"/>
    <col min="7685" max="7686" width="0" style="1" hidden="1" customWidth="1"/>
    <col min="7687" max="7934" width="7.875" style="1"/>
    <col min="7935" max="7935" width="35.75" style="1" customWidth="1"/>
    <col min="7936" max="7936" width="0" style="1" hidden="1" customWidth="1"/>
    <col min="7937" max="7938" width="12" style="1" customWidth="1"/>
    <col min="7939" max="7939" width="8" style="1" bestFit="1" customWidth="1"/>
    <col min="7940" max="7940" width="7.875" style="1" bestFit="1" customWidth="1"/>
    <col min="7941" max="7942" width="0" style="1" hidden="1" customWidth="1"/>
    <col min="7943" max="8190" width="7.875" style="1"/>
    <col min="8191" max="8191" width="35.75" style="1" customWidth="1"/>
    <col min="8192" max="8192" width="0" style="1" hidden="1" customWidth="1"/>
    <col min="8193" max="8194" width="12" style="1" customWidth="1"/>
    <col min="8195" max="8195" width="8" style="1" bestFit="1" customWidth="1"/>
    <col min="8196" max="8196" width="7.875" style="1" bestFit="1" customWidth="1"/>
    <col min="8197" max="8198" width="0" style="1" hidden="1" customWidth="1"/>
    <col min="8199" max="8446" width="7.875" style="1"/>
    <col min="8447" max="8447" width="35.75" style="1" customWidth="1"/>
    <col min="8448" max="8448" width="0" style="1" hidden="1" customWidth="1"/>
    <col min="8449" max="8450" width="12" style="1" customWidth="1"/>
    <col min="8451" max="8451" width="8" style="1" bestFit="1" customWidth="1"/>
    <col min="8452" max="8452" width="7.875" style="1" bestFit="1" customWidth="1"/>
    <col min="8453" max="8454" width="0" style="1" hidden="1" customWidth="1"/>
    <col min="8455" max="8702" width="7.875" style="1"/>
    <col min="8703" max="8703" width="35.75" style="1" customWidth="1"/>
    <col min="8704" max="8704" width="0" style="1" hidden="1" customWidth="1"/>
    <col min="8705" max="8706" width="12" style="1" customWidth="1"/>
    <col min="8707" max="8707" width="8" style="1" bestFit="1" customWidth="1"/>
    <col min="8708" max="8708" width="7.875" style="1" bestFit="1" customWidth="1"/>
    <col min="8709" max="8710" width="0" style="1" hidden="1" customWidth="1"/>
    <col min="8711" max="8958" width="7.875" style="1"/>
    <col min="8959" max="8959" width="35.75" style="1" customWidth="1"/>
    <col min="8960" max="8960" width="0" style="1" hidden="1" customWidth="1"/>
    <col min="8961" max="8962" width="12" style="1" customWidth="1"/>
    <col min="8963" max="8963" width="8" style="1" bestFit="1" customWidth="1"/>
    <col min="8964" max="8964" width="7.875" style="1" bestFit="1" customWidth="1"/>
    <col min="8965" max="8966" width="0" style="1" hidden="1" customWidth="1"/>
    <col min="8967" max="9214" width="7.875" style="1"/>
    <col min="9215" max="9215" width="35.75" style="1" customWidth="1"/>
    <col min="9216" max="9216" width="0" style="1" hidden="1" customWidth="1"/>
    <col min="9217" max="9218" width="12" style="1" customWidth="1"/>
    <col min="9219" max="9219" width="8" style="1" bestFit="1" customWidth="1"/>
    <col min="9220" max="9220" width="7.875" style="1" bestFit="1" customWidth="1"/>
    <col min="9221" max="9222" width="0" style="1" hidden="1" customWidth="1"/>
    <col min="9223" max="9470" width="7.875" style="1"/>
    <col min="9471" max="9471" width="35.75" style="1" customWidth="1"/>
    <col min="9472" max="9472" width="0" style="1" hidden="1" customWidth="1"/>
    <col min="9473" max="9474" width="12" style="1" customWidth="1"/>
    <col min="9475" max="9475" width="8" style="1" bestFit="1" customWidth="1"/>
    <col min="9476" max="9476" width="7.875" style="1" bestFit="1" customWidth="1"/>
    <col min="9477" max="9478" width="0" style="1" hidden="1" customWidth="1"/>
    <col min="9479" max="9726" width="7.875" style="1"/>
    <col min="9727" max="9727" width="35.75" style="1" customWidth="1"/>
    <col min="9728" max="9728" width="0" style="1" hidden="1" customWidth="1"/>
    <col min="9729" max="9730" width="12" style="1" customWidth="1"/>
    <col min="9731" max="9731" width="8" style="1" bestFit="1" customWidth="1"/>
    <col min="9732" max="9732" width="7.875" style="1" bestFit="1" customWidth="1"/>
    <col min="9733" max="9734" width="0" style="1" hidden="1" customWidth="1"/>
    <col min="9735" max="9982" width="7.875" style="1"/>
    <col min="9983" max="9983" width="35.75" style="1" customWidth="1"/>
    <col min="9984" max="9984" width="0" style="1" hidden="1" customWidth="1"/>
    <col min="9985" max="9986" width="12" style="1" customWidth="1"/>
    <col min="9987" max="9987" width="8" style="1" bestFit="1" customWidth="1"/>
    <col min="9988" max="9988" width="7.875" style="1" bestFit="1" customWidth="1"/>
    <col min="9989" max="9990" width="0" style="1" hidden="1" customWidth="1"/>
    <col min="9991" max="10238" width="7.875" style="1"/>
    <col min="10239" max="10239" width="35.75" style="1" customWidth="1"/>
    <col min="10240" max="10240" width="0" style="1" hidden="1" customWidth="1"/>
    <col min="10241" max="10242" width="12" style="1" customWidth="1"/>
    <col min="10243" max="10243" width="8" style="1" bestFit="1" customWidth="1"/>
    <col min="10244" max="10244" width="7.875" style="1" bestFit="1" customWidth="1"/>
    <col min="10245" max="10246" width="0" style="1" hidden="1" customWidth="1"/>
    <col min="10247" max="10494" width="7.875" style="1"/>
    <col min="10495" max="10495" width="35.75" style="1" customWidth="1"/>
    <col min="10496" max="10496" width="0" style="1" hidden="1" customWidth="1"/>
    <col min="10497" max="10498" width="12" style="1" customWidth="1"/>
    <col min="10499" max="10499" width="8" style="1" bestFit="1" customWidth="1"/>
    <col min="10500" max="10500" width="7.875" style="1" bestFit="1" customWidth="1"/>
    <col min="10501" max="10502" width="0" style="1" hidden="1" customWidth="1"/>
    <col min="10503" max="10750" width="7.875" style="1"/>
    <col min="10751" max="10751" width="35.75" style="1" customWidth="1"/>
    <col min="10752" max="10752" width="0" style="1" hidden="1" customWidth="1"/>
    <col min="10753" max="10754" width="12" style="1" customWidth="1"/>
    <col min="10755" max="10755" width="8" style="1" bestFit="1" customWidth="1"/>
    <col min="10756" max="10756" width="7.875" style="1" bestFit="1" customWidth="1"/>
    <col min="10757" max="10758" width="0" style="1" hidden="1" customWidth="1"/>
    <col min="10759" max="11006" width="7.875" style="1"/>
    <col min="11007" max="11007" width="35.75" style="1" customWidth="1"/>
    <col min="11008" max="11008" width="0" style="1" hidden="1" customWidth="1"/>
    <col min="11009" max="11010" width="12" style="1" customWidth="1"/>
    <col min="11011" max="11011" width="8" style="1" bestFit="1" customWidth="1"/>
    <col min="11012" max="11012" width="7.875" style="1" bestFit="1" customWidth="1"/>
    <col min="11013" max="11014" width="0" style="1" hidden="1" customWidth="1"/>
    <col min="11015" max="11262" width="7.875" style="1"/>
    <col min="11263" max="11263" width="35.75" style="1" customWidth="1"/>
    <col min="11264" max="11264" width="0" style="1" hidden="1" customWidth="1"/>
    <col min="11265" max="11266" width="12" style="1" customWidth="1"/>
    <col min="11267" max="11267" width="8" style="1" bestFit="1" customWidth="1"/>
    <col min="11268" max="11268" width="7.875" style="1" bestFit="1" customWidth="1"/>
    <col min="11269" max="11270" width="0" style="1" hidden="1" customWidth="1"/>
    <col min="11271" max="11518" width="7.875" style="1"/>
    <col min="11519" max="11519" width="35.75" style="1" customWidth="1"/>
    <col min="11520" max="11520" width="0" style="1" hidden="1" customWidth="1"/>
    <col min="11521" max="11522" width="12" style="1" customWidth="1"/>
    <col min="11523" max="11523" width="8" style="1" bestFit="1" customWidth="1"/>
    <col min="11524" max="11524" width="7.875" style="1" bestFit="1" customWidth="1"/>
    <col min="11525" max="11526" width="0" style="1" hidden="1" customWidth="1"/>
    <col min="11527" max="11774" width="7.875" style="1"/>
    <col min="11775" max="11775" width="35.75" style="1" customWidth="1"/>
    <col min="11776" max="11776" width="0" style="1" hidden="1" customWidth="1"/>
    <col min="11777" max="11778" width="12" style="1" customWidth="1"/>
    <col min="11779" max="11779" width="8" style="1" bestFit="1" customWidth="1"/>
    <col min="11780" max="11780" width="7.875" style="1" bestFit="1" customWidth="1"/>
    <col min="11781" max="11782" width="0" style="1" hidden="1" customWidth="1"/>
    <col min="11783" max="12030" width="7.875" style="1"/>
    <col min="12031" max="12031" width="35.75" style="1" customWidth="1"/>
    <col min="12032" max="12032" width="0" style="1" hidden="1" customWidth="1"/>
    <col min="12033" max="12034" width="12" style="1" customWidth="1"/>
    <col min="12035" max="12035" width="8" style="1" bestFit="1" customWidth="1"/>
    <col min="12036" max="12036" width="7.875" style="1" bestFit="1" customWidth="1"/>
    <col min="12037" max="12038" width="0" style="1" hidden="1" customWidth="1"/>
    <col min="12039" max="12286" width="7.875" style="1"/>
    <col min="12287" max="12287" width="35.75" style="1" customWidth="1"/>
    <col min="12288" max="12288" width="0" style="1" hidden="1" customWidth="1"/>
    <col min="12289" max="12290" width="12" style="1" customWidth="1"/>
    <col min="12291" max="12291" width="8" style="1" bestFit="1" customWidth="1"/>
    <col min="12292" max="12292" width="7.875" style="1" bestFit="1" customWidth="1"/>
    <col min="12293" max="12294" width="0" style="1" hidden="1" customWidth="1"/>
    <col min="12295" max="12542" width="7.875" style="1"/>
    <col min="12543" max="12543" width="35.75" style="1" customWidth="1"/>
    <col min="12544" max="12544" width="0" style="1" hidden="1" customWidth="1"/>
    <col min="12545" max="12546" width="12" style="1" customWidth="1"/>
    <col min="12547" max="12547" width="8" style="1" bestFit="1" customWidth="1"/>
    <col min="12548" max="12548" width="7.875" style="1" bestFit="1" customWidth="1"/>
    <col min="12549" max="12550" width="0" style="1" hidden="1" customWidth="1"/>
    <col min="12551" max="12798" width="7.875" style="1"/>
    <col min="12799" max="12799" width="35.75" style="1" customWidth="1"/>
    <col min="12800" max="12800" width="0" style="1" hidden="1" customWidth="1"/>
    <col min="12801" max="12802" width="12" style="1" customWidth="1"/>
    <col min="12803" max="12803" width="8" style="1" bestFit="1" customWidth="1"/>
    <col min="12804" max="12804" width="7.875" style="1" bestFit="1" customWidth="1"/>
    <col min="12805" max="12806" width="0" style="1" hidden="1" customWidth="1"/>
    <col min="12807" max="13054" width="7.875" style="1"/>
    <col min="13055" max="13055" width="35.75" style="1" customWidth="1"/>
    <col min="13056" max="13056" width="0" style="1" hidden="1" customWidth="1"/>
    <col min="13057" max="13058" width="12" style="1" customWidth="1"/>
    <col min="13059" max="13059" width="8" style="1" bestFit="1" customWidth="1"/>
    <col min="13060" max="13060" width="7.875" style="1" bestFit="1" customWidth="1"/>
    <col min="13061" max="13062" width="0" style="1" hidden="1" customWidth="1"/>
    <col min="13063" max="13310" width="7.875" style="1"/>
    <col min="13311" max="13311" width="35.75" style="1" customWidth="1"/>
    <col min="13312" max="13312" width="0" style="1" hidden="1" customWidth="1"/>
    <col min="13313" max="13314" width="12" style="1" customWidth="1"/>
    <col min="13315" max="13315" width="8" style="1" bestFit="1" customWidth="1"/>
    <col min="13316" max="13316" width="7.875" style="1" bestFit="1" customWidth="1"/>
    <col min="13317" max="13318" width="0" style="1" hidden="1" customWidth="1"/>
    <col min="13319" max="13566" width="7.875" style="1"/>
    <col min="13567" max="13567" width="35.75" style="1" customWidth="1"/>
    <col min="13568" max="13568" width="0" style="1" hidden="1" customWidth="1"/>
    <col min="13569" max="13570" width="12" style="1" customWidth="1"/>
    <col min="13571" max="13571" width="8" style="1" bestFit="1" customWidth="1"/>
    <col min="13572" max="13572" width="7.875" style="1" bestFit="1" customWidth="1"/>
    <col min="13573" max="13574" width="0" style="1" hidden="1" customWidth="1"/>
    <col min="13575" max="13822" width="7.875" style="1"/>
    <col min="13823" max="13823" width="35.75" style="1" customWidth="1"/>
    <col min="13824" max="13824" width="0" style="1" hidden="1" customWidth="1"/>
    <col min="13825" max="13826" width="12" style="1" customWidth="1"/>
    <col min="13827" max="13827" width="8" style="1" bestFit="1" customWidth="1"/>
    <col min="13828" max="13828" width="7.875" style="1" bestFit="1" customWidth="1"/>
    <col min="13829" max="13830" width="0" style="1" hidden="1" customWidth="1"/>
    <col min="13831" max="14078" width="7.875" style="1"/>
    <col min="14079" max="14079" width="35.75" style="1" customWidth="1"/>
    <col min="14080" max="14080" width="0" style="1" hidden="1" customWidth="1"/>
    <col min="14081" max="14082" width="12" style="1" customWidth="1"/>
    <col min="14083" max="14083" width="8" style="1" bestFit="1" customWidth="1"/>
    <col min="14084" max="14084" width="7.875" style="1" bestFit="1" customWidth="1"/>
    <col min="14085" max="14086" width="0" style="1" hidden="1" customWidth="1"/>
    <col min="14087" max="14334" width="7.875" style="1"/>
    <col min="14335" max="14335" width="35.75" style="1" customWidth="1"/>
    <col min="14336" max="14336" width="0" style="1" hidden="1" customWidth="1"/>
    <col min="14337" max="14338" width="12" style="1" customWidth="1"/>
    <col min="14339" max="14339" width="8" style="1" bestFit="1" customWidth="1"/>
    <col min="14340" max="14340" width="7.875" style="1" bestFit="1" customWidth="1"/>
    <col min="14341" max="14342" width="0" style="1" hidden="1" customWidth="1"/>
    <col min="14343" max="14590" width="7.875" style="1"/>
    <col min="14591" max="14591" width="35.75" style="1" customWidth="1"/>
    <col min="14592" max="14592" width="0" style="1" hidden="1" customWidth="1"/>
    <col min="14593" max="14594" width="12" style="1" customWidth="1"/>
    <col min="14595" max="14595" width="8" style="1" bestFit="1" customWidth="1"/>
    <col min="14596" max="14596" width="7.875" style="1" bestFit="1" customWidth="1"/>
    <col min="14597" max="14598" width="0" style="1" hidden="1" customWidth="1"/>
    <col min="14599" max="14846" width="7.875" style="1"/>
    <col min="14847" max="14847" width="35.75" style="1" customWidth="1"/>
    <col min="14848" max="14848" width="0" style="1" hidden="1" customWidth="1"/>
    <col min="14849" max="14850" width="12" style="1" customWidth="1"/>
    <col min="14851" max="14851" width="8" style="1" bestFit="1" customWidth="1"/>
    <col min="14852" max="14852" width="7.875" style="1" bestFit="1" customWidth="1"/>
    <col min="14853" max="14854" width="0" style="1" hidden="1" customWidth="1"/>
    <col min="14855" max="15102" width="7.875" style="1"/>
    <col min="15103" max="15103" width="35.75" style="1" customWidth="1"/>
    <col min="15104" max="15104" width="0" style="1" hidden="1" customWidth="1"/>
    <col min="15105" max="15106" width="12" style="1" customWidth="1"/>
    <col min="15107" max="15107" width="8" style="1" bestFit="1" customWidth="1"/>
    <col min="15108" max="15108" width="7.875" style="1" bestFit="1" customWidth="1"/>
    <col min="15109" max="15110" width="0" style="1" hidden="1" customWidth="1"/>
    <col min="15111" max="15358" width="7.875" style="1"/>
    <col min="15359" max="15359" width="35.75" style="1" customWidth="1"/>
    <col min="15360" max="15360" width="0" style="1" hidden="1" customWidth="1"/>
    <col min="15361" max="15362" width="12" style="1" customWidth="1"/>
    <col min="15363" max="15363" width="8" style="1" bestFit="1" customWidth="1"/>
    <col min="15364" max="15364" width="7.875" style="1" bestFit="1" customWidth="1"/>
    <col min="15365" max="15366" width="0" style="1" hidden="1" customWidth="1"/>
    <col min="15367" max="15614" width="7.875" style="1"/>
    <col min="15615" max="15615" width="35.75" style="1" customWidth="1"/>
    <col min="15616" max="15616" width="0" style="1" hidden="1" customWidth="1"/>
    <col min="15617" max="15618" width="12" style="1" customWidth="1"/>
    <col min="15619" max="15619" width="8" style="1" bestFit="1" customWidth="1"/>
    <col min="15620" max="15620" width="7.875" style="1" bestFit="1" customWidth="1"/>
    <col min="15621" max="15622" width="0" style="1" hidden="1" customWidth="1"/>
    <col min="15623" max="15870" width="7.875" style="1"/>
    <col min="15871" max="15871" width="35.75" style="1" customWidth="1"/>
    <col min="15872" max="15872" width="0" style="1" hidden="1" customWidth="1"/>
    <col min="15873" max="15874" width="12" style="1" customWidth="1"/>
    <col min="15875" max="15875" width="8" style="1" bestFit="1" customWidth="1"/>
    <col min="15876" max="15876" width="7.875" style="1" bestFit="1" customWidth="1"/>
    <col min="15877" max="15878" width="0" style="1" hidden="1" customWidth="1"/>
    <col min="15879" max="16126" width="7.875" style="1"/>
    <col min="16127" max="16127" width="35.75" style="1" customWidth="1"/>
    <col min="16128" max="16128" width="0" style="1" hidden="1" customWidth="1"/>
    <col min="16129" max="16130" width="12" style="1" customWidth="1"/>
    <col min="16131" max="16131" width="8" style="1" bestFit="1" customWidth="1"/>
    <col min="16132" max="16132" width="7.875" style="1" bestFit="1" customWidth="1"/>
    <col min="16133" max="16134" width="0" style="1" hidden="1" customWidth="1"/>
    <col min="16135" max="16384" width="7.875" style="1"/>
  </cols>
  <sheetData>
    <row r="1" spans="1:5" ht="18" customHeight="1">
      <c r="A1" s="27" t="s">
        <v>142</v>
      </c>
      <c r="B1" s="157"/>
    </row>
    <row r="2" spans="1:5" ht="39.950000000000003" customHeight="1">
      <c r="A2" s="190" t="s">
        <v>139</v>
      </c>
      <c r="B2" s="190"/>
    </row>
    <row r="3" spans="1:5" ht="18.75" customHeight="1">
      <c r="A3" s="10"/>
      <c r="B3" s="11" t="s">
        <v>16</v>
      </c>
    </row>
    <row r="4" spans="1:5" s="13" customFormat="1" ht="27" customHeight="1">
      <c r="A4" s="126" t="s">
        <v>104</v>
      </c>
      <c r="B4" s="18" t="s">
        <v>141</v>
      </c>
      <c r="C4" s="12"/>
    </row>
    <row r="5" spans="1:5" s="52" customFormat="1" ht="27" customHeight="1">
      <c r="A5" s="148" t="s">
        <v>113</v>
      </c>
      <c r="B5" s="158">
        <f>SUM(B6:B17)</f>
        <v>86331</v>
      </c>
      <c r="C5" s="51"/>
    </row>
    <row r="6" spans="1:5" s="55" customFormat="1" ht="27" customHeight="1">
      <c r="A6" s="156" t="s">
        <v>158</v>
      </c>
      <c r="B6" s="159">
        <v>11639</v>
      </c>
      <c r="C6" s="54"/>
      <c r="E6" s="55">
        <v>988753</v>
      </c>
    </row>
    <row r="7" spans="1:5" s="55" customFormat="1" ht="27" customHeight="1">
      <c r="A7" s="53" t="s">
        <v>159</v>
      </c>
      <c r="B7" s="159">
        <v>29600</v>
      </c>
      <c r="C7" s="54"/>
    </row>
    <row r="8" spans="1:5" s="55" customFormat="1" ht="27" customHeight="1">
      <c r="A8" s="156" t="s">
        <v>160</v>
      </c>
      <c r="B8" s="159">
        <v>8247</v>
      </c>
      <c r="C8" s="54"/>
    </row>
    <row r="9" spans="1:5" s="55" customFormat="1" ht="27" customHeight="1">
      <c r="A9" s="156" t="s">
        <v>161</v>
      </c>
      <c r="B9" s="159">
        <v>1450</v>
      </c>
      <c r="C9" s="54"/>
    </row>
    <row r="10" spans="1:5" s="55" customFormat="1" ht="27" customHeight="1">
      <c r="A10" s="156" t="s">
        <v>162</v>
      </c>
      <c r="B10" s="159">
        <v>11495</v>
      </c>
      <c r="C10" s="54"/>
    </row>
    <row r="11" spans="1:5" s="55" customFormat="1" ht="27" customHeight="1">
      <c r="A11" s="156" t="s">
        <v>163</v>
      </c>
      <c r="B11" s="159">
        <v>2500</v>
      </c>
      <c r="C11" s="54"/>
    </row>
    <row r="12" spans="1:5" s="55" customFormat="1" ht="27" customHeight="1">
      <c r="A12" s="156" t="s">
        <v>164</v>
      </c>
      <c r="B12" s="159">
        <v>4700</v>
      </c>
      <c r="C12" s="54"/>
    </row>
    <row r="13" spans="1:5" s="55" customFormat="1" ht="27" customHeight="1">
      <c r="A13" s="156" t="s">
        <v>165</v>
      </c>
      <c r="B13" s="159">
        <v>7700</v>
      </c>
      <c r="C13" s="54"/>
    </row>
    <row r="14" spans="1:5" s="55" customFormat="1" ht="27" customHeight="1">
      <c r="A14" s="156" t="s">
        <v>166</v>
      </c>
      <c r="B14" s="159">
        <v>4800</v>
      </c>
      <c r="C14" s="54"/>
    </row>
    <row r="15" spans="1:5" s="55" customFormat="1" ht="27" customHeight="1">
      <c r="A15" s="53" t="s">
        <v>167</v>
      </c>
      <c r="B15" s="159">
        <v>1700</v>
      </c>
      <c r="C15" s="54"/>
    </row>
    <row r="16" spans="1:5" s="55" customFormat="1" ht="27" customHeight="1">
      <c r="A16" s="156" t="s">
        <v>168</v>
      </c>
      <c r="B16" s="159">
        <v>500</v>
      </c>
      <c r="C16" s="54"/>
    </row>
    <row r="17" spans="1:5" s="55" customFormat="1" ht="27" customHeight="1">
      <c r="A17" s="156" t="s">
        <v>169</v>
      </c>
      <c r="B17" s="159">
        <v>2000</v>
      </c>
      <c r="C17" s="54"/>
    </row>
    <row r="18" spans="1:5" s="13" customFormat="1" ht="27" customHeight="1">
      <c r="A18" s="149" t="s">
        <v>114</v>
      </c>
      <c r="B18" s="160">
        <f>SUM(B19:B23)</f>
        <v>13862</v>
      </c>
      <c r="C18" s="12"/>
    </row>
    <row r="19" spans="1:5" s="15" customFormat="1" ht="27" customHeight="1">
      <c r="A19" s="150" t="s">
        <v>170</v>
      </c>
      <c r="B19" s="161">
        <v>5162</v>
      </c>
      <c r="C19" s="14"/>
      <c r="E19" s="15">
        <v>988753</v>
      </c>
    </row>
    <row r="20" spans="1:5" s="15" customFormat="1" ht="27" customHeight="1">
      <c r="A20" s="150" t="s">
        <v>171</v>
      </c>
      <c r="B20" s="161">
        <v>4500</v>
      </c>
      <c r="C20" s="14"/>
    </row>
    <row r="21" spans="1:5" s="15" customFormat="1" ht="27" customHeight="1">
      <c r="A21" s="150" t="s">
        <v>172</v>
      </c>
      <c r="B21" s="161">
        <v>2500</v>
      </c>
      <c r="C21" s="14"/>
    </row>
    <row r="22" spans="1:5" s="15" customFormat="1" ht="27" customHeight="1">
      <c r="A22" s="150" t="s">
        <v>173</v>
      </c>
      <c r="B22" s="161">
        <v>1500</v>
      </c>
      <c r="C22" s="14"/>
    </row>
    <row r="23" spans="1:5" s="15" customFormat="1" ht="27" customHeight="1">
      <c r="A23" s="150" t="s">
        <v>174</v>
      </c>
      <c r="B23" s="161">
        <v>200</v>
      </c>
      <c r="C23" s="14"/>
    </row>
    <row r="24" spans="1:5" s="17" customFormat="1" ht="27" customHeight="1">
      <c r="A24" s="154" t="s">
        <v>35</v>
      </c>
      <c r="B24" s="162">
        <f>B5+B18</f>
        <v>100193</v>
      </c>
      <c r="C24" s="16"/>
    </row>
  </sheetData>
  <mergeCells count="1">
    <mergeCell ref="A2:B2"/>
  </mergeCells>
  <phoneticPr fontId="2" type="noConversion"/>
  <printOptions horizontalCentered="1"/>
  <pageMargins left="0.98425196850393704" right="0.74803149606299213" top="1.1811023622047245" bottom="0.98425196850393704" header="0.51181102362204722" footer="0.51181102362204722"/>
  <pageSetup paperSize="9" firstPageNumber="4294963191"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8"/>
  <sheetViews>
    <sheetView workbookViewId="0">
      <selection activeCell="L5" sqref="L5"/>
    </sheetView>
  </sheetViews>
  <sheetFormatPr defaultColWidth="7" defaultRowHeight="15"/>
  <cols>
    <col min="1" max="2" width="37" style="4" customWidth="1"/>
    <col min="3" max="3" width="10.375" style="3" hidden="1" customWidth="1"/>
    <col min="4" max="4" width="9.625" style="28" hidden="1" customWidth="1"/>
    <col min="5" max="5" width="8.125" style="28" hidden="1" customWidth="1"/>
    <col min="6" max="6" width="9.625" style="29" hidden="1" customWidth="1"/>
    <col min="7" max="7" width="17.5" style="29" hidden="1" customWidth="1"/>
    <col min="8" max="8" width="12.5" style="30" hidden="1" customWidth="1"/>
    <col min="9" max="9" width="7" style="31" hidden="1" customWidth="1"/>
    <col min="10" max="11" width="7" style="28" hidden="1" customWidth="1"/>
    <col min="12" max="12" width="13.875" style="28" hidden="1" customWidth="1"/>
    <col min="13" max="13" width="7.875" style="28" hidden="1" customWidth="1"/>
    <col min="14" max="14" width="9.5" style="28" hidden="1" customWidth="1"/>
    <col min="15" max="15" width="6.875" style="28" hidden="1" customWidth="1"/>
    <col min="16" max="16" width="9" style="28" hidden="1" customWidth="1"/>
    <col min="17" max="17" width="5.875" style="28" hidden="1" customWidth="1"/>
    <col min="18" max="18" width="5.25" style="28" hidden="1" customWidth="1"/>
    <col min="19" max="19" width="6.5" style="28" hidden="1" customWidth="1"/>
    <col min="20" max="21" width="7" style="28" hidden="1" customWidth="1"/>
    <col min="22" max="22" width="10.625" style="28" hidden="1" customWidth="1"/>
    <col min="23" max="23" width="10.5" style="28" hidden="1" customWidth="1"/>
    <col min="24" max="24" width="7" style="28" hidden="1" customWidth="1"/>
    <col min="25" max="16384" width="7" style="28"/>
  </cols>
  <sheetData>
    <row r="1" spans="1:24" ht="21.75" customHeight="1">
      <c r="A1" s="27" t="s">
        <v>148</v>
      </c>
      <c r="B1" s="27"/>
    </row>
    <row r="2" spans="1:24" ht="51.75" customHeight="1">
      <c r="A2" s="200" t="s">
        <v>127</v>
      </c>
      <c r="B2" s="201"/>
      <c r="F2" s="28"/>
      <c r="G2" s="28"/>
      <c r="H2" s="28"/>
    </row>
    <row r="3" spans="1:24">
      <c r="B3" s="87" t="s">
        <v>55</v>
      </c>
      <c r="D3" s="28">
        <v>12.11</v>
      </c>
      <c r="F3" s="28">
        <v>12.22</v>
      </c>
      <c r="G3" s="28"/>
      <c r="H3" s="28"/>
      <c r="L3" s="28">
        <v>1.2</v>
      </c>
    </row>
    <row r="4" spans="1:24" s="89" customFormat="1" ht="39.75" customHeight="1">
      <c r="A4" s="20" t="s">
        <v>129</v>
      </c>
      <c r="B4" s="20" t="s">
        <v>128</v>
      </c>
      <c r="C4" s="88"/>
      <c r="F4" s="90" t="s">
        <v>57</v>
      </c>
      <c r="G4" s="90" t="s">
        <v>58</v>
      </c>
      <c r="H4" s="90" t="s">
        <v>59</v>
      </c>
      <c r="I4" s="91"/>
      <c r="L4" s="90" t="s">
        <v>57</v>
      </c>
      <c r="M4" s="92" t="s">
        <v>58</v>
      </c>
      <c r="N4" s="90" t="s">
        <v>59</v>
      </c>
    </row>
    <row r="5" spans="1:24" ht="39.75" customHeight="1">
      <c r="A5" s="93" t="s">
        <v>99</v>
      </c>
      <c r="B5" s="50"/>
      <c r="C5" s="39">
        <v>105429</v>
      </c>
      <c r="D5" s="94">
        <v>595734.14</v>
      </c>
      <c r="E5" s="28">
        <f>104401+13602</f>
        <v>118003</v>
      </c>
      <c r="F5" s="29" t="s">
        <v>8</v>
      </c>
      <c r="G5" s="29" t="s">
        <v>60</v>
      </c>
      <c r="H5" s="30">
        <v>596221.15</v>
      </c>
      <c r="I5" s="31" t="e">
        <f>F5-A5</f>
        <v>#VALUE!</v>
      </c>
      <c r="J5" s="47" t="e">
        <f>H5-#REF!</f>
        <v>#REF!</v>
      </c>
      <c r="K5" s="47">
        <v>75943</v>
      </c>
      <c r="L5" s="29" t="s">
        <v>8</v>
      </c>
      <c r="M5" s="29" t="s">
        <v>60</v>
      </c>
      <c r="N5" s="30">
        <v>643048.94999999995</v>
      </c>
      <c r="O5" s="31" t="e">
        <f>L5-A5</f>
        <v>#VALUE!</v>
      </c>
      <c r="P5" s="47" t="e">
        <f>N5-#REF!</f>
        <v>#REF!</v>
      </c>
      <c r="R5" s="28">
        <v>717759</v>
      </c>
      <c r="T5" s="48" t="s">
        <v>8</v>
      </c>
      <c r="U5" s="48" t="s">
        <v>60</v>
      </c>
      <c r="V5" s="49">
        <v>659380.53</v>
      </c>
      <c r="W5" s="28" t="e">
        <f>#REF!-V5</f>
        <v>#REF!</v>
      </c>
      <c r="X5" s="28" t="e">
        <f>T5-A5</f>
        <v>#VALUE!</v>
      </c>
    </row>
    <row r="6" spans="1:24" ht="39.75" customHeight="1">
      <c r="A6" s="93" t="s">
        <v>100</v>
      </c>
      <c r="B6" s="50"/>
      <c r="C6" s="39"/>
      <c r="D6" s="94"/>
      <c r="J6" s="47"/>
      <c r="K6" s="47"/>
      <c r="L6" s="29"/>
      <c r="M6" s="29"/>
      <c r="N6" s="30"/>
      <c r="O6" s="31"/>
      <c r="P6" s="47"/>
      <c r="T6" s="48"/>
      <c r="U6" s="48"/>
      <c r="V6" s="49"/>
    </row>
    <row r="7" spans="1:24" ht="39.75" customHeight="1">
      <c r="A7" s="93" t="s">
        <v>101</v>
      </c>
      <c r="B7" s="50"/>
      <c r="C7" s="39"/>
      <c r="D7" s="94"/>
      <c r="J7" s="47"/>
      <c r="K7" s="47"/>
      <c r="L7" s="29"/>
      <c r="M7" s="29"/>
      <c r="N7" s="30"/>
      <c r="O7" s="31"/>
      <c r="P7" s="47"/>
      <c r="T7" s="48"/>
      <c r="U7" s="48"/>
      <c r="V7" s="49"/>
    </row>
    <row r="8" spans="1:24" ht="39.75" customHeight="1">
      <c r="A8" s="93" t="s">
        <v>102</v>
      </c>
      <c r="B8" s="50"/>
      <c r="C8" s="39"/>
      <c r="D8" s="94"/>
      <c r="J8" s="47"/>
      <c r="K8" s="47"/>
      <c r="L8" s="29"/>
      <c r="M8" s="29"/>
      <c r="N8" s="30"/>
      <c r="O8" s="31"/>
      <c r="P8" s="47"/>
      <c r="T8" s="48"/>
      <c r="U8" s="48"/>
      <c r="V8" s="49"/>
    </row>
    <row r="9" spans="1:24" ht="39.75" customHeight="1">
      <c r="A9" s="93" t="s">
        <v>103</v>
      </c>
      <c r="B9" s="50"/>
      <c r="C9" s="39"/>
      <c r="D9" s="94"/>
      <c r="J9" s="47"/>
      <c r="K9" s="47"/>
      <c r="L9" s="29"/>
      <c r="M9" s="29"/>
      <c r="N9" s="30"/>
      <c r="O9" s="31"/>
      <c r="P9" s="47"/>
      <c r="T9" s="48"/>
      <c r="U9" s="48"/>
      <c r="V9" s="49"/>
    </row>
    <row r="10" spans="1:24" ht="39.75" customHeight="1">
      <c r="A10" s="93" t="s">
        <v>0</v>
      </c>
      <c r="B10" s="50"/>
      <c r="C10" s="39"/>
      <c r="D10" s="94"/>
      <c r="J10" s="47"/>
      <c r="K10" s="47"/>
      <c r="L10" s="29"/>
      <c r="M10" s="29"/>
      <c r="N10" s="30"/>
      <c r="O10" s="31"/>
      <c r="P10" s="47"/>
      <c r="T10" s="48"/>
      <c r="U10" s="48"/>
      <c r="V10" s="49"/>
    </row>
    <row r="11" spans="1:24" ht="39.75" customHeight="1">
      <c r="A11" s="93" t="s">
        <v>98</v>
      </c>
      <c r="B11" s="6"/>
      <c r="C11" s="39"/>
      <c r="D11" s="47"/>
      <c r="J11" s="47"/>
      <c r="K11" s="47"/>
      <c r="L11" s="29"/>
      <c r="M11" s="29"/>
      <c r="N11" s="30"/>
      <c r="O11" s="31"/>
      <c r="P11" s="47"/>
      <c r="T11" s="48"/>
      <c r="U11" s="48"/>
      <c r="V11" s="49"/>
    </row>
    <row r="12" spans="1:24" ht="39.75" customHeight="1">
      <c r="A12" s="33" t="s">
        <v>63</v>
      </c>
      <c r="B12" s="50"/>
      <c r="F12" s="95" t="str">
        <f>""</f>
        <v/>
      </c>
      <c r="G12" s="95" t="str">
        <f>""</f>
        <v/>
      </c>
      <c r="H12" s="95" t="str">
        <f>""</f>
        <v/>
      </c>
      <c r="L12" s="95" t="str">
        <f>""</f>
        <v/>
      </c>
      <c r="M12" s="96" t="str">
        <f>""</f>
        <v/>
      </c>
      <c r="N12" s="95" t="str">
        <f>""</f>
        <v/>
      </c>
      <c r="V12" s="97" t="e">
        <f>V13+#REF!+#REF!+#REF!+#REF!+#REF!+#REF!+#REF!+#REF!+#REF!+#REF!+#REF!+#REF!+#REF!+#REF!+#REF!+#REF!+#REF!+#REF!+#REF!+#REF!</f>
        <v>#REF!</v>
      </c>
      <c r="W12" s="97" t="e">
        <f>W13+#REF!+#REF!+#REF!+#REF!+#REF!+#REF!+#REF!+#REF!+#REF!+#REF!+#REF!+#REF!+#REF!+#REF!+#REF!+#REF!+#REF!+#REF!+#REF!+#REF!</f>
        <v>#REF!</v>
      </c>
    </row>
    <row r="13" spans="1:24" ht="19.5" customHeight="1">
      <c r="P13" s="47"/>
      <c r="T13" s="48" t="s">
        <v>3</v>
      </c>
      <c r="U13" s="48" t="s">
        <v>29</v>
      </c>
      <c r="V13" s="49">
        <v>19998</v>
      </c>
      <c r="W13" s="28" t="e">
        <f>#REF!-V13</f>
        <v>#REF!</v>
      </c>
      <c r="X13" s="28">
        <f>T13-A13</f>
        <v>232</v>
      </c>
    </row>
    <row r="14" spans="1:24" ht="19.5" customHeight="1">
      <c r="P14" s="47"/>
      <c r="T14" s="48" t="s">
        <v>2</v>
      </c>
      <c r="U14" s="48" t="s">
        <v>30</v>
      </c>
      <c r="V14" s="49">
        <v>19998</v>
      </c>
      <c r="W14" s="28" t="e">
        <f>#REF!-V14</f>
        <v>#REF!</v>
      </c>
      <c r="X14" s="28">
        <f>T14-A14</f>
        <v>23203</v>
      </c>
    </row>
    <row r="15" spans="1:24" ht="19.5" customHeight="1">
      <c r="P15" s="47"/>
      <c r="T15" s="48" t="s">
        <v>1</v>
      </c>
      <c r="U15" s="48" t="s">
        <v>31</v>
      </c>
      <c r="V15" s="49">
        <v>19998</v>
      </c>
      <c r="W15" s="28" t="e">
        <f>#REF!-V15</f>
        <v>#REF!</v>
      </c>
      <c r="X15" s="28">
        <f>T15-A15</f>
        <v>2320301</v>
      </c>
    </row>
    <row r="16" spans="1:24" ht="19.5" customHeight="1">
      <c r="P16" s="47"/>
    </row>
    <row r="17" spans="16:16" s="28" customFormat="1" ht="19.5" customHeight="1">
      <c r="P17" s="47"/>
    </row>
    <row r="18" spans="16:16" s="28" customFormat="1" ht="19.5" customHeight="1">
      <c r="P18" s="47"/>
    </row>
    <row r="19" spans="16:16" s="28" customFormat="1" ht="19.5" customHeight="1">
      <c r="P19" s="47"/>
    </row>
    <row r="20" spans="16:16" s="28" customFormat="1" ht="19.5" customHeight="1">
      <c r="P20" s="47"/>
    </row>
    <row r="21" spans="16:16" s="28" customFormat="1" ht="19.5" customHeight="1">
      <c r="P21" s="47"/>
    </row>
    <row r="22" spans="16:16" s="28" customFormat="1" ht="19.5" customHeight="1">
      <c r="P22" s="47"/>
    </row>
    <row r="23" spans="16:16" s="28" customFormat="1" ht="19.5" customHeight="1">
      <c r="P23" s="47"/>
    </row>
    <row r="24" spans="16:16" s="28" customFormat="1" ht="19.5" customHeight="1">
      <c r="P24" s="47"/>
    </row>
    <row r="25" spans="16:16" s="28" customFormat="1" ht="19.5" customHeight="1">
      <c r="P25" s="47"/>
    </row>
    <row r="26" spans="16:16" s="28" customFormat="1" ht="19.5" customHeight="1">
      <c r="P26" s="47"/>
    </row>
    <row r="27" spans="16:16" s="28" customFormat="1" ht="19.5" customHeight="1">
      <c r="P27" s="47"/>
    </row>
    <row r="28" spans="16:16" s="28" customFormat="1" ht="19.5" customHeight="1">
      <c r="P28" s="47"/>
    </row>
  </sheetData>
  <mergeCells count="1">
    <mergeCell ref="A2:B2"/>
  </mergeCells>
  <phoneticPr fontId="2" type="noConversion"/>
  <printOptions horizontalCentered="1"/>
  <pageMargins left="0.98425196850393704" right="0.74803149606299213" top="1.1811023622047245" bottom="0.98425196850393704" header="0.51181102362204722" footer="0.51181102362204722"/>
  <pageSetup paperSize="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workbookViewId="0">
      <selection activeCell="L5" sqref="L5"/>
    </sheetView>
  </sheetViews>
  <sheetFormatPr defaultColWidth="7.875" defaultRowHeight="15.75"/>
  <cols>
    <col min="1" max="2" width="37.625" style="130" customWidth="1"/>
    <col min="3" max="3" width="8" style="130" bestFit="1" customWidth="1"/>
    <col min="4" max="4" width="7.875" style="130" bestFit="1" customWidth="1"/>
    <col min="5" max="5" width="8.5" style="130" hidden="1" customWidth="1"/>
    <col min="6" max="6" width="7.875" style="130" hidden="1" customWidth="1"/>
    <col min="7" max="254" width="7.875" style="130"/>
    <col min="255" max="255" width="35.75" style="130" customWidth="1"/>
    <col min="256" max="256" width="0" style="130" hidden="1" customWidth="1"/>
    <col min="257" max="258" width="12" style="130" customWidth="1"/>
    <col min="259" max="259" width="8" style="130" bestFit="1" customWidth="1"/>
    <col min="260" max="260" width="7.875" style="130" bestFit="1" customWidth="1"/>
    <col min="261" max="262" width="0" style="130" hidden="1" customWidth="1"/>
    <col min="263" max="510" width="7.875" style="130"/>
    <col min="511" max="511" width="35.75" style="130" customWidth="1"/>
    <col min="512" max="512" width="0" style="130" hidden="1" customWidth="1"/>
    <col min="513" max="514" width="12" style="130" customWidth="1"/>
    <col min="515" max="515" width="8" style="130" bestFit="1" customWidth="1"/>
    <col min="516" max="516" width="7.875" style="130" bestFit="1" customWidth="1"/>
    <col min="517" max="518" width="0" style="130" hidden="1" customWidth="1"/>
    <col min="519" max="766" width="7.875" style="130"/>
    <col min="767" max="767" width="35.75" style="130" customWidth="1"/>
    <col min="768" max="768" width="0" style="130" hidden="1" customWidth="1"/>
    <col min="769" max="770" width="12" style="130" customWidth="1"/>
    <col min="771" max="771" width="8" style="130" bestFit="1" customWidth="1"/>
    <col min="772" max="772" width="7.875" style="130" bestFit="1" customWidth="1"/>
    <col min="773" max="774" width="0" style="130" hidden="1" customWidth="1"/>
    <col min="775" max="1022" width="7.875" style="130"/>
    <col min="1023" max="1023" width="35.75" style="130" customWidth="1"/>
    <col min="1024" max="1024" width="0" style="130" hidden="1" customWidth="1"/>
    <col min="1025" max="1026" width="12" style="130" customWidth="1"/>
    <col min="1027" max="1027" width="8" style="130" bestFit="1" customWidth="1"/>
    <col min="1028" max="1028" width="7.875" style="130" bestFit="1" customWidth="1"/>
    <col min="1029" max="1030" width="0" style="130" hidden="1" customWidth="1"/>
    <col min="1031" max="1278" width="7.875" style="130"/>
    <col min="1279" max="1279" width="35.75" style="130" customWidth="1"/>
    <col min="1280" max="1280" width="0" style="130" hidden="1" customWidth="1"/>
    <col min="1281" max="1282" width="12" style="130" customWidth="1"/>
    <col min="1283" max="1283" width="8" style="130" bestFit="1" customWidth="1"/>
    <col min="1284" max="1284" width="7.875" style="130" bestFit="1" customWidth="1"/>
    <col min="1285" max="1286" width="0" style="130" hidden="1" customWidth="1"/>
    <col min="1287" max="1534" width="7.875" style="130"/>
    <col min="1535" max="1535" width="35.75" style="130" customWidth="1"/>
    <col min="1536" max="1536" width="0" style="130" hidden="1" customWidth="1"/>
    <col min="1537" max="1538" width="12" style="130" customWidth="1"/>
    <col min="1539" max="1539" width="8" style="130" bestFit="1" customWidth="1"/>
    <col min="1540" max="1540" width="7.875" style="130" bestFit="1" customWidth="1"/>
    <col min="1541" max="1542" width="0" style="130" hidden="1" customWidth="1"/>
    <col min="1543" max="1790" width="7.875" style="130"/>
    <col min="1791" max="1791" width="35.75" style="130" customWidth="1"/>
    <col min="1792" max="1792" width="0" style="130" hidden="1" customWidth="1"/>
    <col min="1793" max="1794" width="12" style="130" customWidth="1"/>
    <col min="1795" max="1795" width="8" style="130" bestFit="1" customWidth="1"/>
    <col min="1796" max="1796" width="7.875" style="130" bestFit="1" customWidth="1"/>
    <col min="1797" max="1798" width="0" style="130" hidden="1" customWidth="1"/>
    <col min="1799" max="2046" width="7.875" style="130"/>
    <col min="2047" max="2047" width="35.75" style="130" customWidth="1"/>
    <col min="2048" max="2048" width="0" style="130" hidden="1" customWidth="1"/>
    <col min="2049" max="2050" width="12" style="130" customWidth="1"/>
    <col min="2051" max="2051" width="8" style="130" bestFit="1" customWidth="1"/>
    <col min="2052" max="2052" width="7.875" style="130" bestFit="1" customWidth="1"/>
    <col min="2053" max="2054" width="0" style="130" hidden="1" customWidth="1"/>
    <col min="2055" max="2302" width="7.875" style="130"/>
    <col min="2303" max="2303" width="35.75" style="130" customWidth="1"/>
    <col min="2304" max="2304" width="0" style="130" hidden="1" customWidth="1"/>
    <col min="2305" max="2306" width="12" style="130" customWidth="1"/>
    <col min="2307" max="2307" width="8" style="130" bestFit="1" customWidth="1"/>
    <col min="2308" max="2308" width="7.875" style="130" bestFit="1" customWidth="1"/>
    <col min="2309" max="2310" width="0" style="130" hidden="1" customWidth="1"/>
    <col min="2311" max="2558" width="7.875" style="130"/>
    <col min="2559" max="2559" width="35.75" style="130" customWidth="1"/>
    <col min="2560" max="2560" width="0" style="130" hidden="1" customWidth="1"/>
    <col min="2561" max="2562" width="12" style="130" customWidth="1"/>
    <col min="2563" max="2563" width="8" style="130" bestFit="1" customWidth="1"/>
    <col min="2564" max="2564" width="7.875" style="130" bestFit="1" customWidth="1"/>
    <col min="2565" max="2566" width="0" style="130" hidden="1" customWidth="1"/>
    <col min="2567" max="2814" width="7.875" style="130"/>
    <col min="2815" max="2815" width="35.75" style="130" customWidth="1"/>
    <col min="2816" max="2816" width="0" style="130" hidden="1" customWidth="1"/>
    <col min="2817" max="2818" width="12" style="130" customWidth="1"/>
    <col min="2819" max="2819" width="8" style="130" bestFit="1" customWidth="1"/>
    <col min="2820" max="2820" width="7.875" style="130" bestFit="1" customWidth="1"/>
    <col min="2821" max="2822" width="0" style="130" hidden="1" customWidth="1"/>
    <col min="2823" max="3070" width="7.875" style="130"/>
    <col min="3071" max="3071" width="35.75" style="130" customWidth="1"/>
    <col min="3072" max="3072" width="0" style="130" hidden="1" customWidth="1"/>
    <col min="3073" max="3074" width="12" style="130" customWidth="1"/>
    <col min="3075" max="3075" width="8" style="130" bestFit="1" customWidth="1"/>
    <col min="3076" max="3076" width="7.875" style="130" bestFit="1" customWidth="1"/>
    <col min="3077" max="3078" width="0" style="130" hidden="1" customWidth="1"/>
    <col min="3079" max="3326" width="7.875" style="130"/>
    <col min="3327" max="3327" width="35.75" style="130" customWidth="1"/>
    <col min="3328" max="3328" width="0" style="130" hidden="1" customWidth="1"/>
    <col min="3329" max="3330" width="12" style="130" customWidth="1"/>
    <col min="3331" max="3331" width="8" style="130" bestFit="1" customWidth="1"/>
    <col min="3332" max="3332" width="7.875" style="130" bestFit="1" customWidth="1"/>
    <col min="3333" max="3334" width="0" style="130" hidden="1" customWidth="1"/>
    <col min="3335" max="3582" width="7.875" style="130"/>
    <col min="3583" max="3583" width="35.75" style="130" customWidth="1"/>
    <col min="3584" max="3584" width="0" style="130" hidden="1" customWidth="1"/>
    <col min="3585" max="3586" width="12" style="130" customWidth="1"/>
    <col min="3587" max="3587" width="8" style="130" bestFit="1" customWidth="1"/>
    <col min="3588" max="3588" width="7.875" style="130" bestFit="1" customWidth="1"/>
    <col min="3589" max="3590" width="0" style="130" hidden="1" customWidth="1"/>
    <col min="3591" max="3838" width="7.875" style="130"/>
    <col min="3839" max="3839" width="35.75" style="130" customWidth="1"/>
    <col min="3840" max="3840" width="0" style="130" hidden="1" customWidth="1"/>
    <col min="3841" max="3842" width="12" style="130" customWidth="1"/>
    <col min="3843" max="3843" width="8" style="130" bestFit="1" customWidth="1"/>
    <col min="3844" max="3844" width="7.875" style="130" bestFit="1" customWidth="1"/>
    <col min="3845" max="3846" width="0" style="130" hidden="1" customWidth="1"/>
    <col min="3847" max="4094" width="7.875" style="130"/>
    <col min="4095" max="4095" width="35.75" style="130" customWidth="1"/>
    <col min="4096" max="4096" width="0" style="130" hidden="1" customWidth="1"/>
    <col min="4097" max="4098" width="12" style="130" customWidth="1"/>
    <col min="4099" max="4099" width="8" style="130" bestFit="1" customWidth="1"/>
    <col min="4100" max="4100" width="7.875" style="130" bestFit="1" customWidth="1"/>
    <col min="4101" max="4102" width="0" style="130" hidden="1" customWidth="1"/>
    <col min="4103" max="4350" width="7.875" style="130"/>
    <col min="4351" max="4351" width="35.75" style="130" customWidth="1"/>
    <col min="4352" max="4352" width="0" style="130" hidden="1" customWidth="1"/>
    <col min="4353" max="4354" width="12" style="130" customWidth="1"/>
    <col min="4355" max="4355" width="8" style="130" bestFit="1" customWidth="1"/>
    <col min="4356" max="4356" width="7.875" style="130" bestFit="1" customWidth="1"/>
    <col min="4357" max="4358" width="0" style="130" hidden="1" customWidth="1"/>
    <col min="4359" max="4606" width="7.875" style="130"/>
    <col min="4607" max="4607" width="35.75" style="130" customWidth="1"/>
    <col min="4608" max="4608" width="0" style="130" hidden="1" customWidth="1"/>
    <col min="4609" max="4610" width="12" style="130" customWidth="1"/>
    <col min="4611" max="4611" width="8" style="130" bestFit="1" customWidth="1"/>
    <col min="4612" max="4612" width="7.875" style="130" bestFit="1" customWidth="1"/>
    <col min="4613" max="4614" width="0" style="130" hidden="1" customWidth="1"/>
    <col min="4615" max="4862" width="7.875" style="130"/>
    <col min="4863" max="4863" width="35.75" style="130" customWidth="1"/>
    <col min="4864" max="4864" width="0" style="130" hidden="1" customWidth="1"/>
    <col min="4865" max="4866" width="12" style="130" customWidth="1"/>
    <col min="4867" max="4867" width="8" style="130" bestFit="1" customWidth="1"/>
    <col min="4868" max="4868" width="7.875" style="130" bestFit="1" customWidth="1"/>
    <col min="4869" max="4870" width="0" style="130" hidden="1" customWidth="1"/>
    <col min="4871" max="5118" width="7.875" style="130"/>
    <col min="5119" max="5119" width="35.75" style="130" customWidth="1"/>
    <col min="5120" max="5120" width="0" style="130" hidden="1" customWidth="1"/>
    <col min="5121" max="5122" width="12" style="130" customWidth="1"/>
    <col min="5123" max="5123" width="8" style="130" bestFit="1" customWidth="1"/>
    <col min="5124" max="5124" width="7.875" style="130" bestFit="1" customWidth="1"/>
    <col min="5125" max="5126" width="0" style="130" hidden="1" customWidth="1"/>
    <col min="5127" max="5374" width="7.875" style="130"/>
    <col min="5375" max="5375" width="35.75" style="130" customWidth="1"/>
    <col min="5376" max="5376" width="0" style="130" hidden="1" customWidth="1"/>
    <col min="5377" max="5378" width="12" style="130" customWidth="1"/>
    <col min="5379" max="5379" width="8" style="130" bestFit="1" customWidth="1"/>
    <col min="5380" max="5380" width="7.875" style="130" bestFit="1" customWidth="1"/>
    <col min="5381" max="5382" width="0" style="130" hidden="1" customWidth="1"/>
    <col min="5383" max="5630" width="7.875" style="130"/>
    <col min="5631" max="5631" width="35.75" style="130" customWidth="1"/>
    <col min="5632" max="5632" width="0" style="130" hidden="1" customWidth="1"/>
    <col min="5633" max="5634" width="12" style="130" customWidth="1"/>
    <col min="5635" max="5635" width="8" style="130" bestFit="1" customWidth="1"/>
    <col min="5636" max="5636" width="7.875" style="130" bestFit="1" customWidth="1"/>
    <col min="5637" max="5638" width="0" style="130" hidden="1" customWidth="1"/>
    <col min="5639" max="5886" width="7.875" style="130"/>
    <col min="5887" max="5887" width="35.75" style="130" customWidth="1"/>
    <col min="5888" max="5888" width="0" style="130" hidden="1" customWidth="1"/>
    <col min="5889" max="5890" width="12" style="130" customWidth="1"/>
    <col min="5891" max="5891" width="8" style="130" bestFit="1" customWidth="1"/>
    <col min="5892" max="5892" width="7.875" style="130" bestFit="1" customWidth="1"/>
    <col min="5893" max="5894" width="0" style="130" hidden="1" customWidth="1"/>
    <col min="5895" max="6142" width="7.875" style="130"/>
    <col min="6143" max="6143" width="35.75" style="130" customWidth="1"/>
    <col min="6144" max="6144" width="0" style="130" hidden="1" customWidth="1"/>
    <col min="6145" max="6146" width="12" style="130" customWidth="1"/>
    <col min="6147" max="6147" width="8" style="130" bestFit="1" customWidth="1"/>
    <col min="6148" max="6148" width="7.875" style="130" bestFit="1" customWidth="1"/>
    <col min="6149" max="6150" width="0" style="130" hidden="1" customWidth="1"/>
    <col min="6151" max="6398" width="7.875" style="130"/>
    <col min="6399" max="6399" width="35.75" style="130" customWidth="1"/>
    <col min="6400" max="6400" width="0" style="130" hidden="1" customWidth="1"/>
    <col min="6401" max="6402" width="12" style="130" customWidth="1"/>
    <col min="6403" max="6403" width="8" style="130" bestFit="1" customWidth="1"/>
    <col min="6404" max="6404" width="7.875" style="130" bestFit="1" customWidth="1"/>
    <col min="6405" max="6406" width="0" style="130" hidden="1" customWidth="1"/>
    <col min="6407" max="6654" width="7.875" style="130"/>
    <col min="6655" max="6655" width="35.75" style="130" customWidth="1"/>
    <col min="6656" max="6656" width="0" style="130" hidden="1" customWidth="1"/>
    <col min="6657" max="6658" width="12" style="130" customWidth="1"/>
    <col min="6659" max="6659" width="8" style="130" bestFit="1" customWidth="1"/>
    <col min="6660" max="6660" width="7.875" style="130" bestFit="1" customWidth="1"/>
    <col min="6661" max="6662" width="0" style="130" hidden="1" customWidth="1"/>
    <col min="6663" max="6910" width="7.875" style="130"/>
    <col min="6911" max="6911" width="35.75" style="130" customWidth="1"/>
    <col min="6912" max="6912" width="0" style="130" hidden="1" customWidth="1"/>
    <col min="6913" max="6914" width="12" style="130" customWidth="1"/>
    <col min="6915" max="6915" width="8" style="130" bestFit="1" customWidth="1"/>
    <col min="6916" max="6916" width="7.875" style="130" bestFit="1" customWidth="1"/>
    <col min="6917" max="6918" width="0" style="130" hidden="1" customWidth="1"/>
    <col min="6919" max="7166" width="7.875" style="130"/>
    <col min="7167" max="7167" width="35.75" style="130" customWidth="1"/>
    <col min="7168" max="7168" width="0" style="130" hidden="1" customWidth="1"/>
    <col min="7169" max="7170" width="12" style="130" customWidth="1"/>
    <col min="7171" max="7171" width="8" style="130" bestFit="1" customWidth="1"/>
    <col min="7172" max="7172" width="7.875" style="130" bestFit="1" customWidth="1"/>
    <col min="7173" max="7174" width="0" style="130" hidden="1" customWidth="1"/>
    <col min="7175" max="7422" width="7.875" style="130"/>
    <col min="7423" max="7423" width="35.75" style="130" customWidth="1"/>
    <col min="7424" max="7424" width="0" style="130" hidden="1" customWidth="1"/>
    <col min="7425" max="7426" width="12" style="130" customWidth="1"/>
    <col min="7427" max="7427" width="8" style="130" bestFit="1" customWidth="1"/>
    <col min="7428" max="7428" width="7.875" style="130" bestFit="1" customWidth="1"/>
    <col min="7429" max="7430" width="0" style="130" hidden="1" customWidth="1"/>
    <col min="7431" max="7678" width="7.875" style="130"/>
    <col min="7679" max="7679" width="35.75" style="130" customWidth="1"/>
    <col min="7680" max="7680" width="0" style="130" hidden="1" customWidth="1"/>
    <col min="7681" max="7682" width="12" style="130" customWidth="1"/>
    <col min="7683" max="7683" width="8" style="130" bestFit="1" customWidth="1"/>
    <col min="7684" max="7684" width="7.875" style="130" bestFit="1" customWidth="1"/>
    <col min="7685" max="7686" width="0" style="130" hidden="1" customWidth="1"/>
    <col min="7687" max="7934" width="7.875" style="130"/>
    <col min="7935" max="7935" width="35.75" style="130" customWidth="1"/>
    <col min="7936" max="7936" width="0" style="130" hidden="1" customWidth="1"/>
    <col min="7937" max="7938" width="12" style="130" customWidth="1"/>
    <col min="7939" max="7939" width="8" style="130" bestFit="1" customWidth="1"/>
    <col min="7940" max="7940" width="7.875" style="130" bestFit="1" customWidth="1"/>
    <col min="7941" max="7942" width="0" style="130" hidden="1" customWidth="1"/>
    <col min="7943" max="8190" width="7.875" style="130"/>
    <col min="8191" max="8191" width="35.75" style="130" customWidth="1"/>
    <col min="8192" max="8192" width="0" style="130" hidden="1" customWidth="1"/>
    <col min="8193" max="8194" width="12" style="130" customWidth="1"/>
    <col min="8195" max="8195" width="8" style="130" bestFit="1" customWidth="1"/>
    <col min="8196" max="8196" width="7.875" style="130" bestFit="1" customWidth="1"/>
    <col min="8197" max="8198" width="0" style="130" hidden="1" customWidth="1"/>
    <col min="8199" max="8446" width="7.875" style="130"/>
    <col min="8447" max="8447" width="35.75" style="130" customWidth="1"/>
    <col min="8448" max="8448" width="0" style="130" hidden="1" customWidth="1"/>
    <col min="8449" max="8450" width="12" style="130" customWidth="1"/>
    <col min="8451" max="8451" width="8" style="130" bestFit="1" customWidth="1"/>
    <col min="8452" max="8452" width="7.875" style="130" bestFit="1" customWidth="1"/>
    <col min="8453" max="8454" width="0" style="130" hidden="1" customWidth="1"/>
    <col min="8455" max="8702" width="7.875" style="130"/>
    <col min="8703" max="8703" width="35.75" style="130" customWidth="1"/>
    <col min="8704" max="8704" width="0" style="130" hidden="1" customWidth="1"/>
    <col min="8705" max="8706" width="12" style="130" customWidth="1"/>
    <col min="8707" max="8707" width="8" style="130" bestFit="1" customWidth="1"/>
    <col min="8708" max="8708" width="7.875" style="130" bestFit="1" customWidth="1"/>
    <col min="8709" max="8710" width="0" style="130" hidden="1" customWidth="1"/>
    <col min="8711" max="8958" width="7.875" style="130"/>
    <col min="8959" max="8959" width="35.75" style="130" customWidth="1"/>
    <col min="8960" max="8960" width="0" style="130" hidden="1" customWidth="1"/>
    <col min="8961" max="8962" width="12" style="130" customWidth="1"/>
    <col min="8963" max="8963" width="8" style="130" bestFit="1" customWidth="1"/>
    <col min="8964" max="8964" width="7.875" style="130" bestFit="1" customWidth="1"/>
    <col min="8965" max="8966" width="0" style="130" hidden="1" customWidth="1"/>
    <col min="8967" max="9214" width="7.875" style="130"/>
    <col min="9215" max="9215" width="35.75" style="130" customWidth="1"/>
    <col min="9216" max="9216" width="0" style="130" hidden="1" customWidth="1"/>
    <col min="9217" max="9218" width="12" style="130" customWidth="1"/>
    <col min="9219" max="9219" width="8" style="130" bestFit="1" customWidth="1"/>
    <col min="9220" max="9220" width="7.875" style="130" bestFit="1" customWidth="1"/>
    <col min="9221" max="9222" width="0" style="130" hidden="1" customWidth="1"/>
    <col min="9223" max="9470" width="7.875" style="130"/>
    <col min="9471" max="9471" width="35.75" style="130" customWidth="1"/>
    <col min="9472" max="9472" width="0" style="130" hidden="1" customWidth="1"/>
    <col min="9473" max="9474" width="12" style="130" customWidth="1"/>
    <col min="9475" max="9475" width="8" style="130" bestFit="1" customWidth="1"/>
    <col min="9476" max="9476" width="7.875" style="130" bestFit="1" customWidth="1"/>
    <col min="9477" max="9478" width="0" style="130" hidden="1" customWidth="1"/>
    <col min="9479" max="9726" width="7.875" style="130"/>
    <col min="9727" max="9727" width="35.75" style="130" customWidth="1"/>
    <col min="9728" max="9728" width="0" style="130" hidden="1" customWidth="1"/>
    <col min="9729" max="9730" width="12" style="130" customWidth="1"/>
    <col min="9731" max="9731" width="8" style="130" bestFit="1" customWidth="1"/>
    <col min="9732" max="9732" width="7.875" style="130" bestFit="1" customWidth="1"/>
    <col min="9733" max="9734" width="0" style="130" hidden="1" customWidth="1"/>
    <col min="9735" max="9982" width="7.875" style="130"/>
    <col min="9983" max="9983" width="35.75" style="130" customWidth="1"/>
    <col min="9984" max="9984" width="0" style="130" hidden="1" customWidth="1"/>
    <col min="9985" max="9986" width="12" style="130" customWidth="1"/>
    <col min="9987" max="9987" width="8" style="130" bestFit="1" customWidth="1"/>
    <col min="9988" max="9988" width="7.875" style="130" bestFit="1" customWidth="1"/>
    <col min="9989" max="9990" width="0" style="130" hidden="1" customWidth="1"/>
    <col min="9991" max="10238" width="7.875" style="130"/>
    <col min="10239" max="10239" width="35.75" style="130" customWidth="1"/>
    <col min="10240" max="10240" width="0" style="130" hidden="1" customWidth="1"/>
    <col min="10241" max="10242" width="12" style="130" customWidth="1"/>
    <col min="10243" max="10243" width="8" style="130" bestFit="1" customWidth="1"/>
    <col min="10244" max="10244" width="7.875" style="130" bestFit="1" customWidth="1"/>
    <col min="10245" max="10246" width="0" style="130" hidden="1" customWidth="1"/>
    <col min="10247" max="10494" width="7.875" style="130"/>
    <col min="10495" max="10495" width="35.75" style="130" customWidth="1"/>
    <col min="10496" max="10496" width="0" style="130" hidden="1" customWidth="1"/>
    <col min="10497" max="10498" width="12" style="130" customWidth="1"/>
    <col min="10499" max="10499" width="8" style="130" bestFit="1" customWidth="1"/>
    <col min="10500" max="10500" width="7.875" style="130" bestFit="1" customWidth="1"/>
    <col min="10501" max="10502" width="0" style="130" hidden="1" customWidth="1"/>
    <col min="10503" max="10750" width="7.875" style="130"/>
    <col min="10751" max="10751" width="35.75" style="130" customWidth="1"/>
    <col min="10752" max="10752" width="0" style="130" hidden="1" customWidth="1"/>
    <col min="10753" max="10754" width="12" style="130" customWidth="1"/>
    <col min="10755" max="10755" width="8" style="130" bestFit="1" customWidth="1"/>
    <col min="10756" max="10756" width="7.875" style="130" bestFit="1" customWidth="1"/>
    <col min="10757" max="10758" width="0" style="130" hidden="1" customWidth="1"/>
    <col min="10759" max="11006" width="7.875" style="130"/>
    <col min="11007" max="11007" width="35.75" style="130" customWidth="1"/>
    <col min="11008" max="11008" width="0" style="130" hidden="1" customWidth="1"/>
    <col min="11009" max="11010" width="12" style="130" customWidth="1"/>
    <col min="11011" max="11011" width="8" style="130" bestFit="1" customWidth="1"/>
    <col min="11012" max="11012" width="7.875" style="130" bestFit="1" customWidth="1"/>
    <col min="11013" max="11014" width="0" style="130" hidden="1" customWidth="1"/>
    <col min="11015" max="11262" width="7.875" style="130"/>
    <col min="11263" max="11263" width="35.75" style="130" customWidth="1"/>
    <col min="11264" max="11264" width="0" style="130" hidden="1" customWidth="1"/>
    <col min="11265" max="11266" width="12" style="130" customWidth="1"/>
    <col min="11267" max="11267" width="8" style="130" bestFit="1" customWidth="1"/>
    <col min="11268" max="11268" width="7.875" style="130" bestFit="1" customWidth="1"/>
    <col min="11269" max="11270" width="0" style="130" hidden="1" customWidth="1"/>
    <col min="11271" max="11518" width="7.875" style="130"/>
    <col min="11519" max="11519" width="35.75" style="130" customWidth="1"/>
    <col min="11520" max="11520" width="0" style="130" hidden="1" customWidth="1"/>
    <col min="11521" max="11522" width="12" style="130" customWidth="1"/>
    <col min="11523" max="11523" width="8" style="130" bestFit="1" customWidth="1"/>
    <col min="11524" max="11524" width="7.875" style="130" bestFit="1" customWidth="1"/>
    <col min="11525" max="11526" width="0" style="130" hidden="1" customWidth="1"/>
    <col min="11527" max="11774" width="7.875" style="130"/>
    <col min="11775" max="11775" width="35.75" style="130" customWidth="1"/>
    <col min="11776" max="11776" width="0" style="130" hidden="1" customWidth="1"/>
    <col min="11777" max="11778" width="12" style="130" customWidth="1"/>
    <col min="11779" max="11779" width="8" style="130" bestFit="1" customWidth="1"/>
    <col min="11780" max="11780" width="7.875" style="130" bestFit="1" customWidth="1"/>
    <col min="11781" max="11782" width="0" style="130" hidden="1" customWidth="1"/>
    <col min="11783" max="12030" width="7.875" style="130"/>
    <col min="12031" max="12031" width="35.75" style="130" customWidth="1"/>
    <col min="12032" max="12032" width="0" style="130" hidden="1" customWidth="1"/>
    <col min="12033" max="12034" width="12" style="130" customWidth="1"/>
    <col min="12035" max="12035" width="8" style="130" bestFit="1" customWidth="1"/>
    <col min="12036" max="12036" width="7.875" style="130" bestFit="1" customWidth="1"/>
    <col min="12037" max="12038" width="0" style="130" hidden="1" customWidth="1"/>
    <col min="12039" max="12286" width="7.875" style="130"/>
    <col min="12287" max="12287" width="35.75" style="130" customWidth="1"/>
    <col min="12288" max="12288" width="0" style="130" hidden="1" customWidth="1"/>
    <col min="12289" max="12290" width="12" style="130" customWidth="1"/>
    <col min="12291" max="12291" width="8" style="130" bestFit="1" customWidth="1"/>
    <col min="12292" max="12292" width="7.875" style="130" bestFit="1" customWidth="1"/>
    <col min="12293" max="12294" width="0" style="130" hidden="1" customWidth="1"/>
    <col min="12295" max="12542" width="7.875" style="130"/>
    <col min="12543" max="12543" width="35.75" style="130" customWidth="1"/>
    <col min="12544" max="12544" width="0" style="130" hidden="1" customWidth="1"/>
    <col min="12545" max="12546" width="12" style="130" customWidth="1"/>
    <col min="12547" max="12547" width="8" style="130" bestFit="1" customWidth="1"/>
    <col min="12548" max="12548" width="7.875" style="130" bestFit="1" customWidth="1"/>
    <col min="12549" max="12550" width="0" style="130" hidden="1" customWidth="1"/>
    <col min="12551" max="12798" width="7.875" style="130"/>
    <col min="12799" max="12799" width="35.75" style="130" customWidth="1"/>
    <col min="12800" max="12800" width="0" style="130" hidden="1" customWidth="1"/>
    <col min="12801" max="12802" width="12" style="130" customWidth="1"/>
    <col min="12803" max="12803" width="8" style="130" bestFit="1" customWidth="1"/>
    <col min="12804" max="12804" width="7.875" style="130" bestFit="1" customWidth="1"/>
    <col min="12805" max="12806" width="0" style="130" hidden="1" customWidth="1"/>
    <col min="12807" max="13054" width="7.875" style="130"/>
    <col min="13055" max="13055" width="35.75" style="130" customWidth="1"/>
    <col min="13056" max="13056" width="0" style="130" hidden="1" customWidth="1"/>
    <col min="13057" max="13058" width="12" style="130" customWidth="1"/>
    <col min="13059" max="13059" width="8" style="130" bestFit="1" customWidth="1"/>
    <col min="13060" max="13060" width="7.875" style="130" bestFit="1" customWidth="1"/>
    <col min="13061" max="13062" width="0" style="130" hidden="1" customWidth="1"/>
    <col min="13063" max="13310" width="7.875" style="130"/>
    <col min="13311" max="13311" width="35.75" style="130" customWidth="1"/>
    <col min="13312" max="13312" width="0" style="130" hidden="1" customWidth="1"/>
    <col min="13313" max="13314" width="12" style="130" customWidth="1"/>
    <col min="13315" max="13315" width="8" style="130" bestFit="1" customWidth="1"/>
    <col min="13316" max="13316" width="7.875" style="130" bestFit="1" customWidth="1"/>
    <col min="13317" max="13318" width="0" style="130" hidden="1" customWidth="1"/>
    <col min="13319" max="13566" width="7.875" style="130"/>
    <col min="13567" max="13567" width="35.75" style="130" customWidth="1"/>
    <col min="13568" max="13568" width="0" style="130" hidden="1" customWidth="1"/>
    <col min="13569" max="13570" width="12" style="130" customWidth="1"/>
    <col min="13571" max="13571" width="8" style="130" bestFit="1" customWidth="1"/>
    <col min="13572" max="13572" width="7.875" style="130" bestFit="1" customWidth="1"/>
    <col min="13573" max="13574" width="0" style="130" hidden="1" customWidth="1"/>
    <col min="13575" max="13822" width="7.875" style="130"/>
    <col min="13823" max="13823" width="35.75" style="130" customWidth="1"/>
    <col min="13824" max="13824" width="0" style="130" hidden="1" customWidth="1"/>
    <col min="13825" max="13826" width="12" style="130" customWidth="1"/>
    <col min="13827" max="13827" width="8" style="130" bestFit="1" customWidth="1"/>
    <col min="13828" max="13828" width="7.875" style="130" bestFit="1" customWidth="1"/>
    <col min="13829" max="13830" width="0" style="130" hidden="1" customWidth="1"/>
    <col min="13831" max="14078" width="7.875" style="130"/>
    <col min="14079" max="14079" width="35.75" style="130" customWidth="1"/>
    <col min="14080" max="14080" width="0" style="130" hidden="1" customWidth="1"/>
    <col min="14081" max="14082" width="12" style="130" customWidth="1"/>
    <col min="14083" max="14083" width="8" style="130" bestFit="1" customWidth="1"/>
    <col min="14084" max="14084" width="7.875" style="130" bestFit="1" customWidth="1"/>
    <col min="14085" max="14086" width="0" style="130" hidden="1" customWidth="1"/>
    <col min="14087" max="14334" width="7.875" style="130"/>
    <col min="14335" max="14335" width="35.75" style="130" customWidth="1"/>
    <col min="14336" max="14336" width="0" style="130" hidden="1" customWidth="1"/>
    <col min="14337" max="14338" width="12" style="130" customWidth="1"/>
    <col min="14339" max="14339" width="8" style="130" bestFit="1" customWidth="1"/>
    <col min="14340" max="14340" width="7.875" style="130" bestFit="1" customWidth="1"/>
    <col min="14341" max="14342" width="0" style="130" hidden="1" customWidth="1"/>
    <col min="14343" max="14590" width="7.875" style="130"/>
    <col min="14591" max="14591" width="35.75" style="130" customWidth="1"/>
    <col min="14592" max="14592" width="0" style="130" hidden="1" customWidth="1"/>
    <col min="14593" max="14594" width="12" style="130" customWidth="1"/>
    <col min="14595" max="14595" width="8" style="130" bestFit="1" customWidth="1"/>
    <col min="14596" max="14596" width="7.875" style="130" bestFit="1" customWidth="1"/>
    <col min="14597" max="14598" width="0" style="130" hidden="1" customWidth="1"/>
    <col min="14599" max="14846" width="7.875" style="130"/>
    <col min="14847" max="14847" width="35.75" style="130" customWidth="1"/>
    <col min="14848" max="14848" width="0" style="130" hidden="1" customWidth="1"/>
    <col min="14849" max="14850" width="12" style="130" customWidth="1"/>
    <col min="14851" max="14851" width="8" style="130" bestFit="1" customWidth="1"/>
    <col min="14852" max="14852" width="7.875" style="130" bestFit="1" customWidth="1"/>
    <col min="14853" max="14854" width="0" style="130" hidden="1" customWidth="1"/>
    <col min="14855" max="15102" width="7.875" style="130"/>
    <col min="15103" max="15103" width="35.75" style="130" customWidth="1"/>
    <col min="15104" max="15104" width="0" style="130" hidden="1" customWidth="1"/>
    <col min="15105" max="15106" width="12" style="130" customWidth="1"/>
    <col min="15107" max="15107" width="8" style="130" bestFit="1" customWidth="1"/>
    <col min="15108" max="15108" width="7.875" style="130" bestFit="1" customWidth="1"/>
    <col min="15109" max="15110" width="0" style="130" hidden="1" customWidth="1"/>
    <col min="15111" max="15358" width="7.875" style="130"/>
    <col min="15359" max="15359" width="35.75" style="130" customWidth="1"/>
    <col min="15360" max="15360" width="0" style="130" hidden="1" customWidth="1"/>
    <col min="15361" max="15362" width="12" style="130" customWidth="1"/>
    <col min="15363" max="15363" width="8" style="130" bestFit="1" customWidth="1"/>
    <col min="15364" max="15364" width="7.875" style="130" bestFit="1" customWidth="1"/>
    <col min="15365" max="15366" width="0" style="130" hidden="1" customWidth="1"/>
    <col min="15367" max="15614" width="7.875" style="130"/>
    <col min="15615" max="15615" width="35.75" style="130" customWidth="1"/>
    <col min="15616" max="15616" width="0" style="130" hidden="1" customWidth="1"/>
    <col min="15617" max="15618" width="12" style="130" customWidth="1"/>
    <col min="15619" max="15619" width="8" style="130" bestFit="1" customWidth="1"/>
    <col min="15620" max="15620" width="7.875" style="130" bestFit="1" customWidth="1"/>
    <col min="15621" max="15622" width="0" style="130" hidden="1" customWidth="1"/>
    <col min="15623" max="15870" width="7.875" style="130"/>
    <col min="15871" max="15871" width="35.75" style="130" customWidth="1"/>
    <col min="15872" max="15872" width="0" style="130" hidden="1" customWidth="1"/>
    <col min="15873" max="15874" width="12" style="130" customWidth="1"/>
    <col min="15875" max="15875" width="8" style="130" bestFit="1" customWidth="1"/>
    <col min="15876" max="15876" width="7.875" style="130" bestFit="1" customWidth="1"/>
    <col min="15877" max="15878" width="0" style="130" hidden="1" customWidth="1"/>
    <col min="15879" max="16126" width="7.875" style="130"/>
    <col min="16127" max="16127" width="35.75" style="130" customWidth="1"/>
    <col min="16128" max="16128" width="0" style="130" hidden="1" customWidth="1"/>
    <col min="16129" max="16130" width="12" style="130" customWidth="1"/>
    <col min="16131" max="16131" width="8" style="130" bestFit="1" customWidth="1"/>
    <col min="16132" max="16132" width="7.875" style="130" bestFit="1" customWidth="1"/>
    <col min="16133" max="16134" width="0" style="130" hidden="1" customWidth="1"/>
    <col min="16135" max="16384" width="7.875" style="130"/>
  </cols>
  <sheetData>
    <row r="1" spans="1:5" ht="27" customHeight="1">
      <c r="A1" s="153" t="s">
        <v>149</v>
      </c>
      <c r="B1" s="129"/>
    </row>
    <row r="2" spans="1:5" ht="39.950000000000003" customHeight="1">
      <c r="A2" s="131" t="s">
        <v>131</v>
      </c>
      <c r="B2" s="132"/>
    </row>
    <row r="3" spans="1:5" s="134" customFormat="1" ht="18.75" customHeight="1">
      <c r="A3" s="133"/>
      <c r="B3" s="87" t="s">
        <v>55</v>
      </c>
    </row>
    <row r="4" spans="1:5" s="137" customFormat="1" ht="53.25" customHeight="1">
      <c r="A4" s="135" t="s">
        <v>93</v>
      </c>
      <c r="B4" s="125" t="s">
        <v>124</v>
      </c>
      <c r="C4" s="136"/>
    </row>
    <row r="5" spans="1:5" s="140" customFormat="1" ht="53.25" customHeight="1">
      <c r="A5" s="184" t="s">
        <v>965</v>
      </c>
      <c r="B5" s="185">
        <v>16.100000000000001</v>
      </c>
      <c r="C5" s="139"/>
    </row>
    <row r="6" spans="1:5" s="134" customFormat="1" ht="53.25" customHeight="1">
      <c r="A6" s="184" t="s">
        <v>996</v>
      </c>
      <c r="B6" s="184">
        <v>200</v>
      </c>
      <c r="C6" s="141"/>
      <c r="E6" s="134">
        <v>988753</v>
      </c>
    </row>
    <row r="7" spans="1:5" s="145" customFormat="1" ht="53.25" customHeight="1">
      <c r="A7" s="142" t="s">
        <v>35</v>
      </c>
      <c r="B7" s="186">
        <f>SUM(B5:B6)</f>
        <v>216.1</v>
      </c>
      <c r="C7" s="144"/>
    </row>
  </sheetData>
  <phoneticPr fontId="2" type="noConversion"/>
  <printOptions horizontalCentered="1"/>
  <pageMargins left="0.98425196850393704" right="0.74803149606299213" top="1.1811023622047245" bottom="0.98425196850393704" header="0.51181102362204722" footer="0.51181102362204722"/>
  <pageSetup paperSize="9"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B8"/>
  <sheetViews>
    <sheetView workbookViewId="0">
      <selection activeCell="L5" sqref="L5"/>
    </sheetView>
  </sheetViews>
  <sheetFormatPr defaultRowHeight="15.75"/>
  <cols>
    <col min="1" max="1" width="33.25" style="66" customWidth="1"/>
    <col min="2" max="2" width="33.25" style="68" customWidth="1"/>
    <col min="3" max="16384" width="9" style="66"/>
  </cols>
  <sheetData>
    <row r="1" spans="1:2" ht="21" customHeight="1">
      <c r="A1" s="69" t="s">
        <v>150</v>
      </c>
    </row>
    <row r="2" spans="1:2" ht="24.75" customHeight="1">
      <c r="A2" s="196" t="s">
        <v>132</v>
      </c>
      <c r="B2" s="196"/>
    </row>
    <row r="3" spans="1:2" s="69" customFormat="1" ht="24" customHeight="1">
      <c r="B3" s="67" t="s">
        <v>49</v>
      </c>
    </row>
    <row r="4" spans="1:2" s="72" customFormat="1" ht="51" customHeight="1">
      <c r="A4" s="70" t="s">
        <v>115</v>
      </c>
      <c r="B4" s="71" t="s">
        <v>17</v>
      </c>
    </row>
    <row r="5" spans="1:2" s="80" customFormat="1" ht="48" customHeight="1">
      <c r="A5" s="151" t="s">
        <v>117</v>
      </c>
      <c r="B5" s="79"/>
    </row>
    <row r="6" spans="1:2" s="80" customFormat="1" ht="48" customHeight="1">
      <c r="A6" s="151" t="s">
        <v>118</v>
      </c>
      <c r="B6" s="79"/>
    </row>
    <row r="7" spans="1:2" s="80" customFormat="1" ht="48" customHeight="1">
      <c r="A7" s="82" t="s">
        <v>96</v>
      </c>
      <c r="B7" s="79"/>
    </row>
    <row r="8" spans="1:2" s="76" customFormat="1" ht="48" customHeight="1">
      <c r="A8" s="78" t="s">
        <v>35</v>
      </c>
      <c r="B8" s="75"/>
    </row>
  </sheetData>
  <mergeCells count="1">
    <mergeCell ref="A2:B2"/>
  </mergeCells>
  <phoneticPr fontId="2" type="noConversion"/>
  <printOptions horizontalCentered="1"/>
  <pageMargins left="0.98425196850393704" right="0.74803149606299213" top="1.1811023622047245" bottom="0.98425196850393704" header="0.51181102362204722" footer="0.51181102362204722"/>
  <pageSetup paperSize="9"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X25"/>
  <sheetViews>
    <sheetView workbookViewId="0">
      <selection activeCell="L5" sqref="L5"/>
    </sheetView>
  </sheetViews>
  <sheetFormatPr defaultColWidth="7" defaultRowHeight="15"/>
  <cols>
    <col min="1" max="1" width="35.125" style="4" customWidth="1"/>
    <col min="2" max="2" width="29.625" style="2" customWidth="1"/>
    <col min="3" max="3" width="10.375" style="3" hidden="1" customWidth="1"/>
    <col min="4" max="4" width="9.625" style="28" hidden="1" customWidth="1"/>
    <col min="5" max="5" width="8.125" style="28" hidden="1" customWidth="1"/>
    <col min="6" max="6" width="9.625" style="29" hidden="1" customWidth="1"/>
    <col min="7" max="7" width="17.5" style="29" hidden="1" customWidth="1"/>
    <col min="8" max="8" width="12.5" style="30" hidden="1" customWidth="1"/>
    <col min="9" max="9" width="7" style="31" hidden="1" customWidth="1"/>
    <col min="10" max="11" width="7" style="28" hidden="1" customWidth="1"/>
    <col min="12" max="12" width="13.875" style="28" hidden="1" customWidth="1"/>
    <col min="13" max="13" width="7.875" style="28" hidden="1" customWidth="1"/>
    <col min="14" max="14" width="9.5" style="28" hidden="1" customWidth="1"/>
    <col min="15" max="15" width="6.875" style="28" hidden="1" customWidth="1"/>
    <col min="16" max="16" width="9" style="28" hidden="1" customWidth="1"/>
    <col min="17" max="17" width="5.875" style="28" hidden="1" customWidth="1"/>
    <col min="18" max="18" width="5.25" style="28" hidden="1" customWidth="1"/>
    <col min="19" max="19" width="6.5" style="28" hidden="1" customWidth="1"/>
    <col min="20" max="21" width="7" style="28" hidden="1" customWidth="1"/>
    <col min="22" max="22" width="10.625" style="28" hidden="1" customWidth="1"/>
    <col min="23" max="23" width="10.5" style="28" hidden="1" customWidth="1"/>
    <col min="24" max="24" width="7" style="28" hidden="1" customWidth="1"/>
    <col min="25" max="16384" width="7" style="28"/>
  </cols>
  <sheetData>
    <row r="1" spans="1:24" ht="29.25" customHeight="1">
      <c r="A1" s="27" t="s">
        <v>151</v>
      </c>
    </row>
    <row r="2" spans="1:24" ht="28.5" customHeight="1">
      <c r="A2" s="191" t="s">
        <v>133</v>
      </c>
      <c r="B2" s="192"/>
      <c r="F2" s="28"/>
      <c r="G2" s="28"/>
      <c r="H2" s="28"/>
    </row>
    <row r="3" spans="1:24" s="3" customFormat="1" ht="21.75" customHeight="1">
      <c r="A3" s="4"/>
      <c r="B3" s="121" t="s">
        <v>18</v>
      </c>
      <c r="D3" s="3">
        <v>12.11</v>
      </c>
      <c r="F3" s="3">
        <v>12.22</v>
      </c>
      <c r="I3" s="2"/>
      <c r="L3" s="3">
        <v>1.2</v>
      </c>
    </row>
    <row r="4" spans="1:24" s="3" customFormat="1" ht="39" customHeight="1">
      <c r="A4" s="20" t="s">
        <v>104</v>
      </c>
      <c r="B4" s="35" t="s">
        <v>33</v>
      </c>
      <c r="F4" s="36" t="s">
        <v>21</v>
      </c>
      <c r="G4" s="36" t="s">
        <v>22</v>
      </c>
      <c r="H4" s="36" t="s">
        <v>23</v>
      </c>
      <c r="I4" s="2"/>
      <c r="L4" s="36" t="s">
        <v>21</v>
      </c>
      <c r="M4" s="37" t="s">
        <v>22</v>
      </c>
      <c r="N4" s="36" t="s">
        <v>23</v>
      </c>
    </row>
    <row r="5" spans="1:24" s="4" customFormat="1" ht="39" customHeight="1">
      <c r="A5" s="146" t="s">
        <v>105</v>
      </c>
      <c r="B5" s="50"/>
      <c r="C5" s="4">
        <v>105429</v>
      </c>
      <c r="D5" s="4">
        <v>595734.14</v>
      </c>
      <c r="E5" s="4">
        <f>104401+13602</f>
        <v>118003</v>
      </c>
      <c r="F5" s="56" t="s">
        <v>8</v>
      </c>
      <c r="G5" s="56" t="s">
        <v>24</v>
      </c>
      <c r="H5" s="56">
        <v>596221.15</v>
      </c>
      <c r="I5" s="4" t="e">
        <f>F5-A5</f>
        <v>#VALUE!</v>
      </c>
      <c r="J5" s="4">
        <f t="shared" ref="J5:J8" si="0">H5-B5</f>
        <v>596221.15</v>
      </c>
      <c r="K5" s="4">
        <v>75943</v>
      </c>
      <c r="L5" s="56" t="s">
        <v>8</v>
      </c>
      <c r="M5" s="56" t="s">
        <v>24</v>
      </c>
      <c r="N5" s="56">
        <v>643048.94999999995</v>
      </c>
      <c r="O5" s="4" t="e">
        <f>L5-A5</f>
        <v>#VALUE!</v>
      </c>
      <c r="P5" s="4">
        <f t="shared" ref="P5:P8" si="1">N5-B5</f>
        <v>643048.94999999995</v>
      </c>
      <c r="R5" s="4">
        <v>717759</v>
      </c>
      <c r="T5" s="57" t="s">
        <v>8</v>
      </c>
      <c r="U5" s="57" t="s">
        <v>24</v>
      </c>
      <c r="V5" s="57">
        <v>659380.53</v>
      </c>
      <c r="W5" s="4">
        <f t="shared" ref="W5:W8" si="2">B5-V5</f>
        <v>-659380.53</v>
      </c>
      <c r="X5" s="4" t="e">
        <f>T5-A5</f>
        <v>#VALUE!</v>
      </c>
    </row>
    <row r="6" spans="1:24" s="3" customFormat="1" ht="39" customHeight="1">
      <c r="A6" s="19" t="s">
        <v>4</v>
      </c>
      <c r="B6" s="5"/>
      <c r="C6" s="46"/>
      <c r="D6" s="46">
        <v>135.6</v>
      </c>
      <c r="F6" s="41" t="s">
        <v>5</v>
      </c>
      <c r="G6" s="41" t="s">
        <v>27</v>
      </c>
      <c r="H6" s="42">
        <v>135.6</v>
      </c>
      <c r="I6" s="2" t="e">
        <f>F6-A6</f>
        <v>#VALUE!</v>
      </c>
      <c r="J6" s="39">
        <f t="shared" si="0"/>
        <v>135.6</v>
      </c>
      <c r="K6" s="39"/>
      <c r="L6" s="41" t="s">
        <v>5</v>
      </c>
      <c r="M6" s="41" t="s">
        <v>27</v>
      </c>
      <c r="N6" s="42">
        <v>135.6</v>
      </c>
      <c r="O6" s="2" t="e">
        <f>L6-A6</f>
        <v>#VALUE!</v>
      </c>
      <c r="P6" s="39">
        <f t="shared" si="1"/>
        <v>135.6</v>
      </c>
      <c r="T6" s="43" t="s">
        <v>5</v>
      </c>
      <c r="U6" s="43" t="s">
        <v>27</v>
      </c>
      <c r="V6" s="44">
        <v>135.6</v>
      </c>
      <c r="W6" s="3">
        <f t="shared" si="2"/>
        <v>-135.6</v>
      </c>
      <c r="X6" s="3" t="e">
        <f>T6-A6</f>
        <v>#VALUE!</v>
      </c>
    </row>
    <row r="7" spans="1:24" s="3" customFormat="1" ht="39" customHeight="1">
      <c r="A7" s="146" t="s">
        <v>111</v>
      </c>
      <c r="B7" s="5"/>
      <c r="C7" s="39">
        <v>105429</v>
      </c>
      <c r="D7" s="40">
        <v>595734.14</v>
      </c>
      <c r="E7" s="3">
        <f>104401+13602</f>
        <v>118003</v>
      </c>
      <c r="F7" s="41" t="s">
        <v>8</v>
      </c>
      <c r="G7" s="41" t="s">
        <v>24</v>
      </c>
      <c r="H7" s="42">
        <v>596221.15</v>
      </c>
      <c r="I7" s="2" t="e">
        <f>F7-A7</f>
        <v>#VALUE!</v>
      </c>
      <c r="J7" s="39">
        <f t="shared" si="0"/>
        <v>596221.15</v>
      </c>
      <c r="K7" s="39">
        <v>75943</v>
      </c>
      <c r="L7" s="41" t="s">
        <v>8</v>
      </c>
      <c r="M7" s="41" t="s">
        <v>24</v>
      </c>
      <c r="N7" s="42">
        <v>643048.94999999995</v>
      </c>
      <c r="O7" s="2" t="e">
        <f>L7-A7</f>
        <v>#VALUE!</v>
      </c>
      <c r="P7" s="39">
        <f t="shared" si="1"/>
        <v>643048.94999999995</v>
      </c>
      <c r="R7" s="3">
        <v>717759</v>
      </c>
      <c r="T7" s="43" t="s">
        <v>8</v>
      </c>
      <c r="U7" s="43" t="s">
        <v>24</v>
      </c>
      <c r="V7" s="44">
        <v>659380.53</v>
      </c>
      <c r="W7" s="3">
        <f t="shared" si="2"/>
        <v>-659380.53</v>
      </c>
      <c r="X7" s="3" t="e">
        <f>T7-A7</f>
        <v>#VALUE!</v>
      </c>
    </row>
    <row r="8" spans="1:24" s="3" customFormat="1" ht="39" customHeight="1">
      <c r="A8" s="19" t="s">
        <v>4</v>
      </c>
      <c r="B8" s="5"/>
      <c r="C8" s="46"/>
      <c r="D8" s="46">
        <v>135.6</v>
      </c>
      <c r="F8" s="41" t="s">
        <v>5</v>
      </c>
      <c r="G8" s="41" t="s">
        <v>27</v>
      </c>
      <c r="H8" s="42">
        <v>135.6</v>
      </c>
      <c r="I8" s="2" t="e">
        <f>F8-A8</f>
        <v>#VALUE!</v>
      </c>
      <c r="J8" s="39">
        <f t="shared" si="0"/>
        <v>135.6</v>
      </c>
      <c r="K8" s="39"/>
      <c r="L8" s="41" t="s">
        <v>5</v>
      </c>
      <c r="M8" s="41" t="s">
        <v>27</v>
      </c>
      <c r="N8" s="42">
        <v>135.6</v>
      </c>
      <c r="O8" s="2" t="e">
        <f>L8-A8</f>
        <v>#VALUE!</v>
      </c>
      <c r="P8" s="39">
        <f t="shared" si="1"/>
        <v>135.6</v>
      </c>
      <c r="T8" s="43" t="s">
        <v>5</v>
      </c>
      <c r="U8" s="43" t="s">
        <v>27</v>
      </c>
      <c r="V8" s="44">
        <v>135.6</v>
      </c>
      <c r="W8" s="3">
        <f t="shared" si="2"/>
        <v>-135.6</v>
      </c>
      <c r="X8" s="3" t="e">
        <f>T8-A8</f>
        <v>#VALUE!</v>
      </c>
    </row>
    <row r="9" spans="1:24" s="3" customFormat="1" ht="39" customHeight="1">
      <c r="A9" s="152" t="s">
        <v>9</v>
      </c>
      <c r="B9" s="9"/>
      <c r="F9" s="36" t="str">
        <f>""</f>
        <v/>
      </c>
      <c r="G9" s="36" t="str">
        <f>""</f>
        <v/>
      </c>
      <c r="H9" s="36" t="str">
        <f>""</f>
        <v/>
      </c>
      <c r="I9" s="2"/>
      <c r="L9" s="36" t="str">
        <f>""</f>
        <v/>
      </c>
      <c r="M9" s="37" t="str">
        <f>""</f>
        <v/>
      </c>
      <c r="N9" s="36" t="str">
        <f>""</f>
        <v/>
      </c>
      <c r="V9" s="8" t="e">
        <f>V10+#REF!+#REF!+#REF!+#REF!+#REF!+#REF!+#REF!+#REF!+#REF!+#REF!+#REF!+#REF!+#REF!+#REF!+#REF!+#REF!+#REF!+#REF!+#REF!+#REF!</f>
        <v>#REF!</v>
      </c>
      <c r="W9" s="8" t="e">
        <f>W10+#REF!+#REF!+#REF!+#REF!+#REF!+#REF!+#REF!+#REF!+#REF!+#REF!+#REF!+#REF!+#REF!+#REF!+#REF!+#REF!+#REF!+#REF!+#REF!+#REF!</f>
        <v>#REF!</v>
      </c>
    </row>
    <row r="10" spans="1:24" ht="19.5" customHeight="1">
      <c r="P10" s="47"/>
      <c r="T10" s="48" t="s">
        <v>3</v>
      </c>
      <c r="U10" s="48" t="s">
        <v>29</v>
      </c>
      <c r="V10" s="49">
        <v>19998</v>
      </c>
      <c r="W10" s="28">
        <f>B10-V10</f>
        <v>-19998</v>
      </c>
      <c r="X10" s="28">
        <f>T10-A10</f>
        <v>232</v>
      </c>
    </row>
    <row r="11" spans="1:24" ht="19.5" customHeight="1">
      <c r="P11" s="47"/>
      <c r="T11" s="48" t="s">
        <v>2</v>
      </c>
      <c r="U11" s="48" t="s">
        <v>30</v>
      </c>
      <c r="V11" s="49">
        <v>19998</v>
      </c>
      <c r="W11" s="28">
        <f>B11-V11</f>
        <v>-19998</v>
      </c>
      <c r="X11" s="28">
        <f>T11-A11</f>
        <v>23203</v>
      </c>
    </row>
    <row r="12" spans="1:24" ht="19.5" customHeight="1">
      <c r="P12" s="47"/>
      <c r="T12" s="48" t="s">
        <v>1</v>
      </c>
      <c r="U12" s="48" t="s">
        <v>31</v>
      </c>
      <c r="V12" s="49">
        <v>19998</v>
      </c>
      <c r="W12" s="28">
        <f>B12-V12</f>
        <v>-19998</v>
      </c>
      <c r="X12" s="28">
        <f>T12-A12</f>
        <v>2320301</v>
      </c>
    </row>
    <row r="13" spans="1:24" ht="19.5" customHeight="1">
      <c r="P13" s="47"/>
    </row>
    <row r="14" spans="1:24" ht="19.5" customHeight="1">
      <c r="P14" s="47"/>
    </row>
    <row r="15" spans="1:24" ht="19.5" customHeight="1">
      <c r="P15" s="47"/>
    </row>
    <row r="16" spans="1:24" ht="19.5" customHeight="1">
      <c r="P16" s="47"/>
    </row>
    <row r="17" spans="16:16" ht="19.5" customHeight="1">
      <c r="P17" s="47"/>
    </row>
    <row r="18" spans="16:16" ht="19.5" customHeight="1">
      <c r="P18" s="47"/>
    </row>
    <row r="19" spans="16:16" ht="19.5" customHeight="1">
      <c r="P19" s="47"/>
    </row>
    <row r="20" spans="16:16" ht="19.5" customHeight="1">
      <c r="P20" s="47"/>
    </row>
    <row r="21" spans="16:16" ht="19.5" customHeight="1">
      <c r="P21" s="47"/>
    </row>
    <row r="22" spans="16:16" ht="19.5" customHeight="1">
      <c r="P22" s="47"/>
    </row>
    <row r="23" spans="16:16" ht="19.5" customHeight="1">
      <c r="P23" s="47"/>
    </row>
    <row r="24" spans="16:16" ht="19.5" customHeight="1">
      <c r="P24" s="47"/>
    </row>
    <row r="25" spans="16:16" ht="19.5" customHeight="1">
      <c r="P25" s="47"/>
    </row>
  </sheetData>
  <mergeCells count="1">
    <mergeCell ref="A2:B2"/>
  </mergeCells>
  <phoneticPr fontId="2" type="noConversion"/>
  <printOptions horizontalCentered="1"/>
  <pageMargins left="0.98425196850393704" right="0.74803149606299213" top="1.1811023622047245" bottom="0.98425196850393704" header="0.51181102362204722" footer="0.51181102362204722"/>
  <pageSetup paperSize="9"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Y28"/>
  <sheetViews>
    <sheetView workbookViewId="0">
      <selection activeCell="L5" sqref="L5"/>
    </sheetView>
  </sheetViews>
  <sheetFormatPr defaultColWidth="7" defaultRowHeight="15"/>
  <cols>
    <col min="1" max="1" width="14.625" style="4" customWidth="1"/>
    <col min="2" max="2" width="46.625" style="3" customWidth="1"/>
    <col min="3" max="3" width="13" style="2" customWidth="1"/>
    <col min="4" max="4" width="10.375" style="3" hidden="1" customWidth="1"/>
    <col min="5" max="5" width="9.625" style="28" hidden="1" customWidth="1"/>
    <col min="6" max="6" width="8.125" style="28" hidden="1" customWidth="1"/>
    <col min="7" max="7" width="9.625" style="29" hidden="1" customWidth="1"/>
    <col min="8" max="8" width="17.5" style="29" hidden="1" customWidth="1"/>
    <col min="9" max="9" width="12.5" style="30" hidden="1" customWidth="1"/>
    <col min="10" max="10" width="7" style="31" hidden="1" customWidth="1"/>
    <col min="11" max="12" width="7" style="28" hidden="1" customWidth="1"/>
    <col min="13" max="13" width="13.875" style="28" hidden="1" customWidth="1"/>
    <col min="14" max="14" width="7.875" style="28" hidden="1" customWidth="1"/>
    <col min="15" max="15" width="9.5" style="28" hidden="1" customWidth="1"/>
    <col min="16" max="16" width="6.875" style="28" hidden="1" customWidth="1"/>
    <col min="17" max="17" width="9" style="28" hidden="1" customWidth="1"/>
    <col min="18" max="18" width="5.875" style="28" hidden="1" customWidth="1"/>
    <col min="19" max="19" width="5.25" style="28" hidden="1" customWidth="1"/>
    <col min="20" max="20" width="6.5" style="28" hidden="1" customWidth="1"/>
    <col min="21" max="22" width="7" style="28" hidden="1" customWidth="1"/>
    <col min="23" max="23" width="10.625" style="28" hidden="1" customWidth="1"/>
    <col min="24" max="24" width="10.5" style="28" hidden="1" customWidth="1"/>
    <col min="25" max="25" width="7" style="28" hidden="1" customWidth="1"/>
    <col min="26" max="16384" width="7" style="28"/>
  </cols>
  <sheetData>
    <row r="1" spans="1:25" ht="23.25" customHeight="1">
      <c r="A1" s="27" t="s">
        <v>152</v>
      </c>
    </row>
    <row r="2" spans="1:25" ht="23.25">
      <c r="A2" s="191" t="s">
        <v>134</v>
      </c>
      <c r="B2" s="193"/>
      <c r="C2" s="192"/>
      <c r="G2" s="28"/>
      <c r="H2" s="28"/>
      <c r="I2" s="28"/>
    </row>
    <row r="3" spans="1:25">
      <c r="C3" s="87" t="s">
        <v>55</v>
      </c>
      <c r="E3" s="28">
        <v>12.11</v>
      </c>
      <c r="G3" s="28">
        <v>12.22</v>
      </c>
      <c r="H3" s="28"/>
      <c r="I3" s="28"/>
      <c r="M3" s="28">
        <v>1.2</v>
      </c>
    </row>
    <row r="4" spans="1:25" ht="45.75" customHeight="1">
      <c r="A4" s="33" t="s">
        <v>19</v>
      </c>
      <c r="B4" s="34" t="s">
        <v>20</v>
      </c>
      <c r="C4" s="35" t="s">
        <v>70</v>
      </c>
      <c r="G4" s="95" t="s">
        <v>71</v>
      </c>
      <c r="H4" s="95" t="s">
        <v>72</v>
      </c>
      <c r="I4" s="95" t="s">
        <v>73</v>
      </c>
      <c r="M4" s="95" t="s">
        <v>71</v>
      </c>
      <c r="N4" s="96" t="s">
        <v>72</v>
      </c>
      <c r="O4" s="95" t="s">
        <v>73</v>
      </c>
    </row>
    <row r="5" spans="1:25" ht="45.75" customHeight="1">
      <c r="A5" s="7" t="s">
        <v>50</v>
      </c>
      <c r="B5" s="38" t="s">
        <v>74</v>
      </c>
      <c r="C5" s="5"/>
      <c r="D5" s="39">
        <v>105429</v>
      </c>
      <c r="E5" s="94">
        <v>595734.14</v>
      </c>
      <c r="F5" s="28">
        <f>104401+13602</f>
        <v>118003</v>
      </c>
      <c r="G5" s="29" t="s">
        <v>8</v>
      </c>
      <c r="H5" s="29" t="s">
        <v>60</v>
      </c>
      <c r="I5" s="30">
        <v>596221.15</v>
      </c>
      <c r="J5" s="31">
        <f t="shared" ref="J5:J11" si="0">G5-A5</f>
        <v>-22</v>
      </c>
      <c r="K5" s="47">
        <f t="shared" ref="K5:K11" si="1">I5-C5</f>
        <v>596221.15</v>
      </c>
      <c r="L5" s="47">
        <v>75943</v>
      </c>
      <c r="M5" s="29" t="s">
        <v>8</v>
      </c>
      <c r="N5" s="29" t="s">
        <v>60</v>
      </c>
      <c r="O5" s="30">
        <v>643048.94999999995</v>
      </c>
      <c r="P5" s="31">
        <f t="shared" ref="P5:P11" si="2">M5-A5</f>
        <v>-22</v>
      </c>
      <c r="Q5" s="47">
        <f t="shared" ref="Q5:Q11" si="3">O5-C5</f>
        <v>643048.94999999995</v>
      </c>
      <c r="S5" s="28">
        <v>717759</v>
      </c>
      <c r="U5" s="48" t="s">
        <v>8</v>
      </c>
      <c r="V5" s="48" t="s">
        <v>60</v>
      </c>
      <c r="W5" s="49">
        <v>659380.53</v>
      </c>
      <c r="X5" s="28">
        <f t="shared" ref="X5:X11" si="4">C5-W5</f>
        <v>-659380.53</v>
      </c>
      <c r="Y5" s="28">
        <f t="shared" ref="Y5:Y11" si="5">U5-A5</f>
        <v>-22</v>
      </c>
    </row>
    <row r="6" spans="1:25" s="114" customFormat="1" ht="45.75" customHeight="1">
      <c r="A6" s="84" t="s">
        <v>51</v>
      </c>
      <c r="B6" s="147" t="s">
        <v>112</v>
      </c>
      <c r="C6" s="6"/>
      <c r="D6" s="58"/>
      <c r="E6" s="114">
        <v>7616.62</v>
      </c>
      <c r="G6" s="115" t="s">
        <v>7</v>
      </c>
      <c r="H6" s="115" t="s">
        <v>61</v>
      </c>
      <c r="I6" s="115">
        <v>7616.62</v>
      </c>
      <c r="J6" s="114">
        <f t="shared" si="0"/>
        <v>-2200</v>
      </c>
      <c r="K6" s="114">
        <f t="shared" si="1"/>
        <v>7616.62</v>
      </c>
      <c r="M6" s="115" t="s">
        <v>7</v>
      </c>
      <c r="N6" s="115" t="s">
        <v>61</v>
      </c>
      <c r="O6" s="115">
        <v>7749.58</v>
      </c>
      <c r="P6" s="114">
        <f t="shared" si="2"/>
        <v>-2200</v>
      </c>
      <c r="Q6" s="114">
        <f t="shared" si="3"/>
        <v>7749.58</v>
      </c>
      <c r="U6" s="116" t="s">
        <v>7</v>
      </c>
      <c r="V6" s="116" t="s">
        <v>61</v>
      </c>
      <c r="W6" s="116">
        <v>8475.4699999999993</v>
      </c>
      <c r="X6" s="114">
        <f t="shared" si="4"/>
        <v>-8475.4699999999993</v>
      </c>
      <c r="Y6" s="114">
        <f t="shared" si="5"/>
        <v>-2200</v>
      </c>
    </row>
    <row r="7" spans="1:25" s="117" customFormat="1" ht="45.75" customHeight="1">
      <c r="A7" s="61" t="s">
        <v>13</v>
      </c>
      <c r="B7" s="61" t="s">
        <v>75</v>
      </c>
      <c r="C7" s="61"/>
      <c r="D7" s="62"/>
      <c r="E7" s="117">
        <v>3922.87</v>
      </c>
      <c r="G7" s="118" t="s">
        <v>6</v>
      </c>
      <c r="H7" s="118" t="s">
        <v>62</v>
      </c>
      <c r="I7" s="118">
        <v>3922.87</v>
      </c>
      <c r="J7" s="117">
        <f t="shared" si="0"/>
        <v>-220000</v>
      </c>
      <c r="K7" s="117">
        <f t="shared" si="1"/>
        <v>3922.87</v>
      </c>
      <c r="L7" s="117">
        <v>750</v>
      </c>
      <c r="M7" s="118" t="s">
        <v>6</v>
      </c>
      <c r="N7" s="118" t="s">
        <v>62</v>
      </c>
      <c r="O7" s="118">
        <v>4041.81</v>
      </c>
      <c r="P7" s="117">
        <f t="shared" si="2"/>
        <v>-220000</v>
      </c>
      <c r="Q7" s="117">
        <f t="shared" si="3"/>
        <v>4041.81</v>
      </c>
      <c r="U7" s="119" t="s">
        <v>6</v>
      </c>
      <c r="V7" s="119" t="s">
        <v>62</v>
      </c>
      <c r="W7" s="119">
        <v>4680.9399999999996</v>
      </c>
      <c r="X7" s="117">
        <f t="shared" si="4"/>
        <v>-4680.9399999999996</v>
      </c>
      <c r="Y7" s="117">
        <f t="shared" si="5"/>
        <v>-220000</v>
      </c>
    </row>
    <row r="8" spans="1:25" ht="45.75" customHeight="1">
      <c r="A8" s="6" t="s">
        <v>4</v>
      </c>
      <c r="B8" s="45"/>
      <c r="C8" s="5"/>
      <c r="D8" s="46"/>
      <c r="E8" s="120">
        <v>135.6</v>
      </c>
      <c r="G8" s="29" t="s">
        <v>5</v>
      </c>
      <c r="H8" s="29" t="s">
        <v>76</v>
      </c>
      <c r="I8" s="30">
        <v>135.6</v>
      </c>
      <c r="J8" s="31" t="e">
        <f t="shared" si="0"/>
        <v>#VALUE!</v>
      </c>
      <c r="K8" s="47">
        <f t="shared" si="1"/>
        <v>135.6</v>
      </c>
      <c r="L8" s="47"/>
      <c r="M8" s="29" t="s">
        <v>5</v>
      </c>
      <c r="N8" s="29" t="s">
        <v>76</v>
      </c>
      <c r="O8" s="30">
        <v>135.6</v>
      </c>
      <c r="P8" s="31" t="e">
        <f t="shared" si="2"/>
        <v>#VALUE!</v>
      </c>
      <c r="Q8" s="47">
        <f t="shared" si="3"/>
        <v>135.6</v>
      </c>
      <c r="U8" s="48" t="s">
        <v>5</v>
      </c>
      <c r="V8" s="48" t="s">
        <v>76</v>
      </c>
      <c r="W8" s="49">
        <v>135.6</v>
      </c>
      <c r="X8" s="28">
        <f t="shared" si="4"/>
        <v>-135.6</v>
      </c>
      <c r="Y8" s="28" t="e">
        <f t="shared" si="5"/>
        <v>#VALUE!</v>
      </c>
    </row>
    <row r="9" spans="1:25" ht="45.75" customHeight="1">
      <c r="A9" s="84" t="s">
        <v>52</v>
      </c>
      <c r="B9" s="84" t="s">
        <v>77</v>
      </c>
      <c r="C9" s="5"/>
      <c r="D9" s="39"/>
      <c r="E9" s="47">
        <v>7616.62</v>
      </c>
      <c r="G9" s="29" t="s">
        <v>7</v>
      </c>
      <c r="H9" s="29" t="s">
        <v>61</v>
      </c>
      <c r="I9" s="30">
        <v>7616.62</v>
      </c>
      <c r="J9" s="31">
        <f t="shared" si="0"/>
        <v>-2201</v>
      </c>
      <c r="K9" s="47">
        <f t="shared" si="1"/>
        <v>7616.62</v>
      </c>
      <c r="L9" s="47"/>
      <c r="M9" s="29" t="s">
        <v>7</v>
      </c>
      <c r="N9" s="29" t="s">
        <v>61</v>
      </c>
      <c r="O9" s="30">
        <v>7749.58</v>
      </c>
      <c r="P9" s="31">
        <f t="shared" si="2"/>
        <v>-2201</v>
      </c>
      <c r="Q9" s="47">
        <f t="shared" si="3"/>
        <v>7749.58</v>
      </c>
      <c r="U9" s="48" t="s">
        <v>7</v>
      </c>
      <c r="V9" s="48" t="s">
        <v>61</v>
      </c>
      <c r="W9" s="49">
        <v>8475.4699999999993</v>
      </c>
      <c r="X9" s="28">
        <f t="shared" si="4"/>
        <v>-8475.4699999999993</v>
      </c>
      <c r="Y9" s="28">
        <f t="shared" si="5"/>
        <v>-2201</v>
      </c>
    </row>
    <row r="10" spans="1:25" ht="45.75" customHeight="1">
      <c r="A10" s="61" t="s">
        <v>15</v>
      </c>
      <c r="B10" s="61" t="s">
        <v>78</v>
      </c>
      <c r="C10" s="5"/>
      <c r="D10" s="39"/>
      <c r="E10" s="47">
        <v>3922.87</v>
      </c>
      <c r="G10" s="29" t="s">
        <v>6</v>
      </c>
      <c r="H10" s="29" t="s">
        <v>62</v>
      </c>
      <c r="I10" s="30">
        <v>3922.87</v>
      </c>
      <c r="J10" s="31">
        <f t="shared" si="0"/>
        <v>-220100</v>
      </c>
      <c r="K10" s="47">
        <f t="shared" si="1"/>
        <v>3922.87</v>
      </c>
      <c r="L10" s="47">
        <v>750</v>
      </c>
      <c r="M10" s="29" t="s">
        <v>6</v>
      </c>
      <c r="N10" s="29" t="s">
        <v>62</v>
      </c>
      <c r="O10" s="30">
        <v>4041.81</v>
      </c>
      <c r="P10" s="31">
        <f t="shared" si="2"/>
        <v>-220100</v>
      </c>
      <c r="Q10" s="47">
        <f t="shared" si="3"/>
        <v>4041.81</v>
      </c>
      <c r="U10" s="48" t="s">
        <v>6</v>
      </c>
      <c r="V10" s="48" t="s">
        <v>62</v>
      </c>
      <c r="W10" s="49">
        <v>4680.9399999999996</v>
      </c>
      <c r="X10" s="28">
        <f t="shared" si="4"/>
        <v>-4680.9399999999996</v>
      </c>
      <c r="Y10" s="28">
        <f t="shared" si="5"/>
        <v>-220100</v>
      </c>
    </row>
    <row r="11" spans="1:25" ht="45.75" customHeight="1">
      <c r="A11" s="6" t="s">
        <v>4</v>
      </c>
      <c r="B11" s="45"/>
      <c r="C11" s="5"/>
      <c r="D11" s="46"/>
      <c r="E11" s="120">
        <v>135.6</v>
      </c>
      <c r="G11" s="29" t="s">
        <v>5</v>
      </c>
      <c r="H11" s="29" t="s">
        <v>76</v>
      </c>
      <c r="I11" s="30">
        <v>135.6</v>
      </c>
      <c r="J11" s="31" t="e">
        <f t="shared" si="0"/>
        <v>#VALUE!</v>
      </c>
      <c r="K11" s="47">
        <f t="shared" si="1"/>
        <v>135.6</v>
      </c>
      <c r="L11" s="47"/>
      <c r="M11" s="29" t="s">
        <v>5</v>
      </c>
      <c r="N11" s="29" t="s">
        <v>76</v>
      </c>
      <c r="O11" s="30">
        <v>135.6</v>
      </c>
      <c r="P11" s="31" t="e">
        <f t="shared" si="2"/>
        <v>#VALUE!</v>
      </c>
      <c r="Q11" s="47">
        <f t="shared" si="3"/>
        <v>135.6</v>
      </c>
      <c r="U11" s="48" t="s">
        <v>5</v>
      </c>
      <c r="V11" s="48" t="s">
        <v>76</v>
      </c>
      <c r="W11" s="49">
        <v>135.6</v>
      </c>
      <c r="X11" s="28">
        <f t="shared" si="4"/>
        <v>-135.6</v>
      </c>
      <c r="Y11" s="28" t="e">
        <f t="shared" si="5"/>
        <v>#VALUE!</v>
      </c>
    </row>
    <row r="12" spans="1:25" ht="45.75" customHeight="1">
      <c r="A12" s="194" t="s">
        <v>28</v>
      </c>
      <c r="B12" s="195"/>
      <c r="C12" s="9"/>
      <c r="G12" s="95" t="str">
        <f>""</f>
        <v/>
      </c>
      <c r="H12" s="95" t="str">
        <f>""</f>
        <v/>
      </c>
      <c r="I12" s="95" t="str">
        <f>""</f>
        <v/>
      </c>
      <c r="M12" s="95" t="str">
        <f>""</f>
        <v/>
      </c>
      <c r="N12" s="96" t="str">
        <f>""</f>
        <v/>
      </c>
      <c r="O12" s="95" t="str">
        <f>""</f>
        <v/>
      </c>
      <c r="W12" s="8" t="e">
        <f>W13+#REF!+#REF!+#REF!+#REF!+#REF!+#REF!+#REF!+#REF!+#REF!+#REF!+#REF!+#REF!+#REF!+#REF!+#REF!+#REF!+#REF!+#REF!+#REF!+#REF!</f>
        <v>#REF!</v>
      </c>
      <c r="X12" s="8" t="e">
        <f>X13+#REF!+#REF!+#REF!+#REF!+#REF!+#REF!+#REF!+#REF!+#REF!+#REF!+#REF!+#REF!+#REF!+#REF!+#REF!+#REF!+#REF!+#REF!+#REF!+#REF!</f>
        <v>#REF!</v>
      </c>
    </row>
    <row r="13" spans="1:25" ht="19.5" customHeight="1">
      <c r="Q13" s="47"/>
      <c r="U13" s="48" t="s">
        <v>3</v>
      </c>
      <c r="V13" s="48" t="s">
        <v>29</v>
      </c>
      <c r="W13" s="49">
        <v>19998</v>
      </c>
      <c r="X13" s="28">
        <f>C13-W13</f>
        <v>-19998</v>
      </c>
      <c r="Y13" s="28">
        <f>U13-A13</f>
        <v>232</v>
      </c>
    </row>
    <row r="14" spans="1:25" ht="19.5" customHeight="1">
      <c r="Q14" s="47"/>
      <c r="U14" s="48" t="s">
        <v>2</v>
      </c>
      <c r="V14" s="48" t="s">
        <v>30</v>
      </c>
      <c r="W14" s="49">
        <v>19998</v>
      </c>
      <c r="X14" s="28">
        <f>C14-W14</f>
        <v>-19998</v>
      </c>
      <c r="Y14" s="28">
        <f>U14-A14</f>
        <v>23203</v>
      </c>
    </row>
    <row r="15" spans="1:25" ht="19.5" customHeight="1">
      <c r="Q15" s="47"/>
      <c r="U15" s="48" t="s">
        <v>1</v>
      </c>
      <c r="V15" s="48" t="s">
        <v>31</v>
      </c>
      <c r="W15" s="49">
        <v>19998</v>
      </c>
      <c r="X15" s="28">
        <f>C15-W15</f>
        <v>-19998</v>
      </c>
      <c r="Y15" s="28">
        <f>U15-A15</f>
        <v>2320301</v>
      </c>
    </row>
    <row r="16" spans="1:25" ht="19.5" customHeight="1">
      <c r="Q16" s="47"/>
    </row>
    <row r="17" spans="17:17" ht="19.5" customHeight="1">
      <c r="Q17" s="47"/>
    </row>
    <row r="18" spans="17:17" ht="19.5" customHeight="1">
      <c r="Q18" s="47"/>
    </row>
    <row r="19" spans="17:17" ht="19.5" customHeight="1">
      <c r="Q19" s="47"/>
    </row>
    <row r="20" spans="17:17" ht="19.5" customHeight="1">
      <c r="Q20" s="47"/>
    </row>
    <row r="21" spans="17:17" ht="19.5" customHeight="1">
      <c r="Q21" s="47"/>
    </row>
    <row r="22" spans="17:17" ht="19.5" customHeight="1">
      <c r="Q22" s="47"/>
    </row>
    <row r="23" spans="17:17" ht="19.5" customHeight="1">
      <c r="Q23" s="47"/>
    </row>
    <row r="24" spans="17:17" ht="19.5" customHeight="1">
      <c r="Q24" s="47"/>
    </row>
    <row r="25" spans="17:17" ht="19.5" customHeight="1">
      <c r="Q25" s="47"/>
    </row>
    <row r="26" spans="17:17" ht="19.5" customHeight="1">
      <c r="Q26" s="47"/>
    </row>
    <row r="27" spans="17:17" ht="19.5" customHeight="1">
      <c r="Q27" s="47"/>
    </row>
    <row r="28" spans="17:17" ht="19.5" customHeight="1">
      <c r="Q28" s="47"/>
    </row>
  </sheetData>
  <mergeCells count="2">
    <mergeCell ref="A2:C2"/>
    <mergeCell ref="A12:B12"/>
  </mergeCells>
  <phoneticPr fontId="2" type="noConversion"/>
  <printOptions horizontalCentered="1"/>
  <pageMargins left="0.98425196850393704" right="0.74803149606299213" top="1.1811023622047245" bottom="0.98425196850393704" header="0.51181102362204722" footer="0.51181102362204722"/>
  <pageSetup paperSize="9"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8"/>
  <sheetViews>
    <sheetView workbookViewId="0">
      <selection activeCell="L5" sqref="L5"/>
    </sheetView>
  </sheetViews>
  <sheetFormatPr defaultColWidth="7" defaultRowHeight="15"/>
  <cols>
    <col min="1" max="2" width="37" style="4" customWidth="1"/>
    <col min="3" max="3" width="10.375" style="3" hidden="1" customWidth="1"/>
    <col min="4" max="4" width="9.625" style="28" hidden="1" customWidth="1"/>
    <col min="5" max="5" width="8.125" style="28" hidden="1" customWidth="1"/>
    <col min="6" max="6" width="9.625" style="29" hidden="1" customWidth="1"/>
    <col min="7" max="7" width="17.5" style="29" hidden="1" customWidth="1"/>
    <col min="8" max="8" width="12.5" style="30" hidden="1" customWidth="1"/>
    <col min="9" max="9" width="7" style="31" hidden="1" customWidth="1"/>
    <col min="10" max="11" width="7" style="28" hidden="1" customWidth="1"/>
    <col min="12" max="12" width="13.875" style="28" hidden="1" customWidth="1"/>
    <col min="13" max="13" width="7.875" style="28" hidden="1" customWidth="1"/>
    <col min="14" max="14" width="9.5" style="28" hidden="1" customWidth="1"/>
    <col min="15" max="15" width="6.875" style="28" hidden="1" customWidth="1"/>
    <col min="16" max="16" width="9" style="28" hidden="1" customWidth="1"/>
    <col min="17" max="17" width="5.875" style="28" hidden="1" customWidth="1"/>
    <col min="18" max="18" width="5.25" style="28" hidden="1" customWidth="1"/>
    <col min="19" max="19" width="6.5" style="28" hidden="1" customWidth="1"/>
    <col min="20" max="21" width="7" style="28" hidden="1" customWidth="1"/>
    <col min="22" max="22" width="10.625" style="28" hidden="1" customWidth="1"/>
    <col min="23" max="23" width="10.5" style="28" hidden="1" customWidth="1"/>
    <col min="24" max="24" width="7" style="28" hidden="1" customWidth="1"/>
    <col min="25" max="16384" width="7" style="28"/>
  </cols>
  <sheetData>
    <row r="1" spans="1:24" ht="21.75" customHeight="1">
      <c r="A1" s="27" t="s">
        <v>153</v>
      </c>
      <c r="B1" s="27"/>
    </row>
    <row r="2" spans="1:24" ht="51.75" customHeight="1">
      <c r="A2" s="200" t="s">
        <v>135</v>
      </c>
      <c r="B2" s="201"/>
      <c r="F2" s="28"/>
      <c r="G2" s="28"/>
      <c r="H2" s="28"/>
    </row>
    <row r="3" spans="1:24">
      <c r="B3" s="87" t="s">
        <v>55</v>
      </c>
      <c r="D3" s="28">
        <v>12.11</v>
      </c>
      <c r="F3" s="28">
        <v>12.22</v>
      </c>
      <c r="G3" s="28"/>
      <c r="H3" s="28"/>
      <c r="L3" s="28">
        <v>1.2</v>
      </c>
    </row>
    <row r="4" spans="1:24" s="89" customFormat="1" ht="39.75" customHeight="1">
      <c r="A4" s="20" t="s">
        <v>129</v>
      </c>
      <c r="B4" s="20" t="s">
        <v>128</v>
      </c>
      <c r="C4" s="88"/>
      <c r="F4" s="90" t="s">
        <v>57</v>
      </c>
      <c r="G4" s="90" t="s">
        <v>58</v>
      </c>
      <c r="H4" s="90" t="s">
        <v>59</v>
      </c>
      <c r="I4" s="91"/>
      <c r="L4" s="90" t="s">
        <v>57</v>
      </c>
      <c r="M4" s="92" t="s">
        <v>58</v>
      </c>
      <c r="N4" s="90" t="s">
        <v>59</v>
      </c>
    </row>
    <row r="5" spans="1:24" ht="39.75" customHeight="1">
      <c r="A5" s="93" t="s">
        <v>99</v>
      </c>
      <c r="B5" s="50"/>
      <c r="C5" s="39">
        <v>105429</v>
      </c>
      <c r="D5" s="94">
        <v>595734.14</v>
      </c>
      <c r="E5" s="28">
        <f>104401+13602</f>
        <v>118003</v>
      </c>
      <c r="F5" s="29" t="s">
        <v>8</v>
      </c>
      <c r="G5" s="29" t="s">
        <v>60</v>
      </c>
      <c r="H5" s="30">
        <v>596221.15</v>
      </c>
      <c r="I5" s="31" t="e">
        <f>F5-A5</f>
        <v>#VALUE!</v>
      </c>
      <c r="J5" s="47" t="e">
        <f>H5-#REF!</f>
        <v>#REF!</v>
      </c>
      <c r="K5" s="47">
        <v>75943</v>
      </c>
      <c r="L5" s="29" t="s">
        <v>8</v>
      </c>
      <c r="M5" s="29" t="s">
        <v>60</v>
      </c>
      <c r="N5" s="30">
        <v>643048.94999999995</v>
      </c>
      <c r="O5" s="31" t="e">
        <f>L5-A5</f>
        <v>#VALUE!</v>
      </c>
      <c r="P5" s="47" t="e">
        <f>N5-#REF!</f>
        <v>#REF!</v>
      </c>
      <c r="R5" s="28">
        <v>717759</v>
      </c>
      <c r="T5" s="48" t="s">
        <v>8</v>
      </c>
      <c r="U5" s="48" t="s">
        <v>60</v>
      </c>
      <c r="V5" s="49">
        <v>659380.53</v>
      </c>
      <c r="W5" s="28" t="e">
        <f>#REF!-V5</f>
        <v>#REF!</v>
      </c>
      <c r="X5" s="28" t="e">
        <f>T5-A5</f>
        <v>#VALUE!</v>
      </c>
    </row>
    <row r="6" spans="1:24" ht="39.75" customHeight="1">
      <c r="A6" s="93" t="s">
        <v>100</v>
      </c>
      <c r="B6" s="50"/>
      <c r="C6" s="39"/>
      <c r="D6" s="94"/>
      <c r="J6" s="47"/>
      <c r="K6" s="47"/>
      <c r="L6" s="29"/>
      <c r="M6" s="29"/>
      <c r="N6" s="30"/>
      <c r="O6" s="31"/>
      <c r="P6" s="47"/>
      <c r="T6" s="48"/>
      <c r="U6" s="48"/>
      <c r="V6" s="49"/>
    </row>
    <row r="7" spans="1:24" ht="39.75" customHeight="1">
      <c r="A7" s="93" t="s">
        <v>101</v>
      </c>
      <c r="B7" s="50"/>
      <c r="C7" s="39"/>
      <c r="D7" s="94"/>
      <c r="J7" s="47"/>
      <c r="K7" s="47"/>
      <c r="L7" s="29"/>
      <c r="M7" s="29"/>
      <c r="N7" s="30"/>
      <c r="O7" s="31"/>
      <c r="P7" s="47"/>
      <c r="T7" s="48"/>
      <c r="U7" s="48"/>
      <c r="V7" s="49"/>
    </row>
    <row r="8" spans="1:24" ht="39.75" customHeight="1">
      <c r="A8" s="93" t="s">
        <v>102</v>
      </c>
      <c r="B8" s="50"/>
      <c r="C8" s="39"/>
      <c r="D8" s="94"/>
      <c r="J8" s="47"/>
      <c r="K8" s="47"/>
      <c r="L8" s="29"/>
      <c r="M8" s="29"/>
      <c r="N8" s="30"/>
      <c r="O8" s="31"/>
      <c r="P8" s="47"/>
      <c r="T8" s="48"/>
      <c r="U8" s="48"/>
      <c r="V8" s="49"/>
    </row>
    <row r="9" spans="1:24" ht="39.75" customHeight="1">
      <c r="A9" s="93" t="s">
        <v>103</v>
      </c>
      <c r="B9" s="50"/>
      <c r="C9" s="39"/>
      <c r="D9" s="94"/>
      <c r="J9" s="47"/>
      <c r="K9" s="47"/>
      <c r="L9" s="29"/>
      <c r="M9" s="29"/>
      <c r="N9" s="30"/>
      <c r="O9" s="31"/>
      <c r="P9" s="47"/>
      <c r="T9" s="48"/>
      <c r="U9" s="48"/>
      <c r="V9" s="49"/>
    </row>
    <row r="10" spans="1:24" ht="39.75" customHeight="1">
      <c r="A10" s="93" t="s">
        <v>0</v>
      </c>
      <c r="B10" s="50"/>
      <c r="C10" s="39"/>
      <c r="D10" s="94"/>
      <c r="J10" s="47"/>
      <c r="K10" s="47"/>
      <c r="L10" s="29"/>
      <c r="M10" s="29"/>
      <c r="N10" s="30"/>
      <c r="O10" s="31"/>
      <c r="P10" s="47"/>
      <c r="T10" s="48"/>
      <c r="U10" s="48"/>
      <c r="V10" s="49"/>
    </row>
    <row r="11" spans="1:24" ht="39.75" customHeight="1">
      <c r="A11" s="93" t="s">
        <v>98</v>
      </c>
      <c r="B11" s="6"/>
      <c r="C11" s="39"/>
      <c r="D11" s="47"/>
      <c r="J11" s="47"/>
      <c r="K11" s="47"/>
      <c r="L11" s="29"/>
      <c r="M11" s="29"/>
      <c r="N11" s="30"/>
      <c r="O11" s="31"/>
      <c r="P11" s="47"/>
      <c r="T11" s="48"/>
      <c r="U11" s="48"/>
      <c r="V11" s="49"/>
    </row>
    <row r="12" spans="1:24" ht="39.75" customHeight="1">
      <c r="A12" s="33" t="s">
        <v>63</v>
      </c>
      <c r="B12" s="50"/>
      <c r="F12" s="95" t="str">
        <f>""</f>
        <v/>
      </c>
      <c r="G12" s="95" t="str">
        <f>""</f>
        <v/>
      </c>
      <c r="H12" s="95" t="str">
        <f>""</f>
        <v/>
      </c>
      <c r="L12" s="95" t="str">
        <f>""</f>
        <v/>
      </c>
      <c r="M12" s="96" t="str">
        <f>""</f>
        <v/>
      </c>
      <c r="N12" s="95" t="str">
        <f>""</f>
        <v/>
      </c>
      <c r="V12" s="97" t="e">
        <f>V13+#REF!+#REF!+#REF!+#REF!+#REF!+#REF!+#REF!+#REF!+#REF!+#REF!+#REF!+#REF!+#REF!+#REF!+#REF!+#REF!+#REF!+#REF!+#REF!+#REF!</f>
        <v>#REF!</v>
      </c>
      <c r="W12" s="97" t="e">
        <f>W13+#REF!+#REF!+#REF!+#REF!+#REF!+#REF!+#REF!+#REF!+#REF!+#REF!+#REF!+#REF!+#REF!+#REF!+#REF!+#REF!+#REF!+#REF!+#REF!+#REF!</f>
        <v>#REF!</v>
      </c>
    </row>
    <row r="13" spans="1:24" ht="19.5" customHeight="1">
      <c r="P13" s="47"/>
      <c r="T13" s="48" t="s">
        <v>3</v>
      </c>
      <c r="U13" s="48" t="s">
        <v>29</v>
      </c>
      <c r="V13" s="49">
        <v>19998</v>
      </c>
      <c r="W13" s="28" t="e">
        <f>#REF!-V13</f>
        <v>#REF!</v>
      </c>
      <c r="X13" s="28">
        <f>T13-A13</f>
        <v>232</v>
      </c>
    </row>
    <row r="14" spans="1:24" ht="19.5" customHeight="1">
      <c r="P14" s="47"/>
      <c r="T14" s="48" t="s">
        <v>2</v>
      </c>
      <c r="U14" s="48" t="s">
        <v>30</v>
      </c>
      <c r="V14" s="49">
        <v>19998</v>
      </c>
      <c r="W14" s="28" t="e">
        <f>#REF!-V14</f>
        <v>#REF!</v>
      </c>
      <c r="X14" s="28">
        <f>T14-A14</f>
        <v>23203</v>
      </c>
    </row>
    <row r="15" spans="1:24" ht="19.5" customHeight="1">
      <c r="P15" s="47"/>
      <c r="T15" s="48" t="s">
        <v>1</v>
      </c>
      <c r="U15" s="48" t="s">
        <v>31</v>
      </c>
      <c r="V15" s="49">
        <v>19998</v>
      </c>
      <c r="W15" s="28" t="e">
        <f>#REF!-V15</f>
        <v>#REF!</v>
      </c>
      <c r="X15" s="28">
        <f>T15-A15</f>
        <v>2320301</v>
      </c>
    </row>
    <row r="16" spans="1:24" ht="19.5" customHeight="1">
      <c r="P16" s="47"/>
    </row>
    <row r="17" spans="16:16" s="28" customFormat="1" ht="19.5" customHeight="1">
      <c r="P17" s="47"/>
    </row>
    <row r="18" spans="16:16" s="28" customFormat="1" ht="19.5" customHeight="1">
      <c r="P18" s="47"/>
    </row>
    <row r="19" spans="16:16" s="28" customFormat="1" ht="19.5" customHeight="1">
      <c r="P19" s="47"/>
    </row>
    <row r="20" spans="16:16" s="28" customFormat="1" ht="19.5" customHeight="1">
      <c r="P20" s="47"/>
    </row>
    <row r="21" spans="16:16" s="28" customFormat="1" ht="19.5" customHeight="1">
      <c r="P21" s="47"/>
    </row>
    <row r="22" spans="16:16" s="28" customFormat="1" ht="19.5" customHeight="1">
      <c r="P22" s="47"/>
    </row>
    <row r="23" spans="16:16" s="28" customFormat="1" ht="19.5" customHeight="1">
      <c r="P23" s="47"/>
    </row>
    <row r="24" spans="16:16" s="28" customFormat="1" ht="19.5" customHeight="1">
      <c r="P24" s="47"/>
    </row>
    <row r="25" spans="16:16" s="28" customFormat="1" ht="19.5" customHeight="1">
      <c r="P25" s="47"/>
    </row>
    <row r="26" spans="16:16" s="28" customFormat="1" ht="19.5" customHeight="1">
      <c r="P26" s="47"/>
    </row>
    <row r="27" spans="16:16" s="28" customFormat="1" ht="19.5" customHeight="1">
      <c r="P27" s="47"/>
    </row>
    <row r="28" spans="16:16" s="28" customFormat="1" ht="19.5" customHeight="1">
      <c r="P28" s="47"/>
    </row>
  </sheetData>
  <mergeCells count="1">
    <mergeCell ref="A2:B2"/>
  </mergeCells>
  <phoneticPr fontId="2" type="noConversion"/>
  <printOptions horizontalCentered="1"/>
  <pageMargins left="0.98425196850393704" right="0.74803149606299213" top="1.1811023622047245" bottom="0.98425196850393704" header="0.51181102362204722" footer="0.51181102362204722"/>
  <pageSetup paperSize="9"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
  <sheetViews>
    <sheetView workbookViewId="0">
      <selection activeCell="L5" sqref="L5"/>
    </sheetView>
  </sheetViews>
  <sheetFormatPr defaultColWidth="7.875" defaultRowHeight="15.75"/>
  <cols>
    <col min="1" max="2" width="37.625" style="130" customWidth="1"/>
    <col min="3" max="3" width="8" style="130" bestFit="1" customWidth="1"/>
    <col min="4" max="4" width="7.875" style="130" bestFit="1" customWidth="1"/>
    <col min="5" max="5" width="8.5" style="130" hidden="1" customWidth="1"/>
    <col min="6" max="6" width="7.875" style="130" hidden="1" customWidth="1"/>
    <col min="7" max="254" width="7.875" style="130"/>
    <col min="255" max="255" width="35.75" style="130" customWidth="1"/>
    <col min="256" max="256" width="0" style="130" hidden="1" customWidth="1"/>
    <col min="257" max="258" width="12" style="130" customWidth="1"/>
    <col min="259" max="259" width="8" style="130" bestFit="1" customWidth="1"/>
    <col min="260" max="260" width="7.875" style="130" bestFit="1" customWidth="1"/>
    <col min="261" max="262" width="0" style="130" hidden="1" customWidth="1"/>
    <col min="263" max="510" width="7.875" style="130"/>
    <col min="511" max="511" width="35.75" style="130" customWidth="1"/>
    <col min="512" max="512" width="0" style="130" hidden="1" customWidth="1"/>
    <col min="513" max="514" width="12" style="130" customWidth="1"/>
    <col min="515" max="515" width="8" style="130" bestFit="1" customWidth="1"/>
    <col min="516" max="516" width="7.875" style="130" bestFit="1" customWidth="1"/>
    <col min="517" max="518" width="0" style="130" hidden="1" customWidth="1"/>
    <col min="519" max="766" width="7.875" style="130"/>
    <col min="767" max="767" width="35.75" style="130" customWidth="1"/>
    <col min="768" max="768" width="0" style="130" hidden="1" customWidth="1"/>
    <col min="769" max="770" width="12" style="130" customWidth="1"/>
    <col min="771" max="771" width="8" style="130" bestFit="1" customWidth="1"/>
    <col min="772" max="772" width="7.875" style="130" bestFit="1" customWidth="1"/>
    <col min="773" max="774" width="0" style="130" hidden="1" customWidth="1"/>
    <col min="775" max="1022" width="7.875" style="130"/>
    <col min="1023" max="1023" width="35.75" style="130" customWidth="1"/>
    <col min="1024" max="1024" width="0" style="130" hidden="1" customWidth="1"/>
    <col min="1025" max="1026" width="12" style="130" customWidth="1"/>
    <col min="1027" max="1027" width="8" style="130" bestFit="1" customWidth="1"/>
    <col min="1028" max="1028" width="7.875" style="130" bestFit="1" customWidth="1"/>
    <col min="1029" max="1030" width="0" style="130" hidden="1" customWidth="1"/>
    <col min="1031" max="1278" width="7.875" style="130"/>
    <col min="1279" max="1279" width="35.75" style="130" customWidth="1"/>
    <col min="1280" max="1280" width="0" style="130" hidden="1" customWidth="1"/>
    <col min="1281" max="1282" width="12" style="130" customWidth="1"/>
    <col min="1283" max="1283" width="8" style="130" bestFit="1" customWidth="1"/>
    <col min="1284" max="1284" width="7.875" style="130" bestFit="1" customWidth="1"/>
    <col min="1285" max="1286" width="0" style="130" hidden="1" customWidth="1"/>
    <col min="1287" max="1534" width="7.875" style="130"/>
    <col min="1535" max="1535" width="35.75" style="130" customWidth="1"/>
    <col min="1536" max="1536" width="0" style="130" hidden="1" customWidth="1"/>
    <col min="1537" max="1538" width="12" style="130" customWidth="1"/>
    <col min="1539" max="1539" width="8" style="130" bestFit="1" customWidth="1"/>
    <col min="1540" max="1540" width="7.875" style="130" bestFit="1" customWidth="1"/>
    <col min="1541" max="1542" width="0" style="130" hidden="1" customWidth="1"/>
    <col min="1543" max="1790" width="7.875" style="130"/>
    <col min="1791" max="1791" width="35.75" style="130" customWidth="1"/>
    <col min="1792" max="1792" width="0" style="130" hidden="1" customWidth="1"/>
    <col min="1793" max="1794" width="12" style="130" customWidth="1"/>
    <col min="1795" max="1795" width="8" style="130" bestFit="1" customWidth="1"/>
    <col min="1796" max="1796" width="7.875" style="130" bestFit="1" customWidth="1"/>
    <col min="1797" max="1798" width="0" style="130" hidden="1" customWidth="1"/>
    <col min="1799" max="2046" width="7.875" style="130"/>
    <col min="2047" max="2047" width="35.75" style="130" customWidth="1"/>
    <col min="2048" max="2048" width="0" style="130" hidden="1" customWidth="1"/>
    <col min="2049" max="2050" width="12" style="130" customWidth="1"/>
    <col min="2051" max="2051" width="8" style="130" bestFit="1" customWidth="1"/>
    <col min="2052" max="2052" width="7.875" style="130" bestFit="1" customWidth="1"/>
    <col min="2053" max="2054" width="0" style="130" hidden="1" customWidth="1"/>
    <col min="2055" max="2302" width="7.875" style="130"/>
    <col min="2303" max="2303" width="35.75" style="130" customWidth="1"/>
    <col min="2304" max="2304" width="0" style="130" hidden="1" customWidth="1"/>
    <col min="2305" max="2306" width="12" style="130" customWidth="1"/>
    <col min="2307" max="2307" width="8" style="130" bestFit="1" customWidth="1"/>
    <col min="2308" max="2308" width="7.875" style="130" bestFit="1" customWidth="1"/>
    <col min="2309" max="2310" width="0" style="130" hidden="1" customWidth="1"/>
    <col min="2311" max="2558" width="7.875" style="130"/>
    <col min="2559" max="2559" width="35.75" style="130" customWidth="1"/>
    <col min="2560" max="2560" width="0" style="130" hidden="1" customWidth="1"/>
    <col min="2561" max="2562" width="12" style="130" customWidth="1"/>
    <col min="2563" max="2563" width="8" style="130" bestFit="1" customWidth="1"/>
    <col min="2564" max="2564" width="7.875" style="130" bestFit="1" customWidth="1"/>
    <col min="2565" max="2566" width="0" style="130" hidden="1" customWidth="1"/>
    <col min="2567" max="2814" width="7.875" style="130"/>
    <col min="2815" max="2815" width="35.75" style="130" customWidth="1"/>
    <col min="2816" max="2816" width="0" style="130" hidden="1" customWidth="1"/>
    <col min="2817" max="2818" width="12" style="130" customWidth="1"/>
    <col min="2819" max="2819" width="8" style="130" bestFit="1" customWidth="1"/>
    <col min="2820" max="2820" width="7.875" style="130" bestFit="1" customWidth="1"/>
    <col min="2821" max="2822" width="0" style="130" hidden="1" customWidth="1"/>
    <col min="2823" max="3070" width="7.875" style="130"/>
    <col min="3071" max="3071" width="35.75" style="130" customWidth="1"/>
    <col min="3072" max="3072" width="0" style="130" hidden="1" customWidth="1"/>
    <col min="3073" max="3074" width="12" style="130" customWidth="1"/>
    <col min="3075" max="3075" width="8" style="130" bestFit="1" customWidth="1"/>
    <col min="3076" max="3076" width="7.875" style="130" bestFit="1" customWidth="1"/>
    <col min="3077" max="3078" width="0" style="130" hidden="1" customWidth="1"/>
    <col min="3079" max="3326" width="7.875" style="130"/>
    <col min="3327" max="3327" width="35.75" style="130" customWidth="1"/>
    <col min="3328" max="3328" width="0" style="130" hidden="1" customWidth="1"/>
    <col min="3329" max="3330" width="12" style="130" customWidth="1"/>
    <col min="3331" max="3331" width="8" style="130" bestFit="1" customWidth="1"/>
    <col min="3332" max="3332" width="7.875" style="130" bestFit="1" customWidth="1"/>
    <col min="3333" max="3334" width="0" style="130" hidden="1" customWidth="1"/>
    <col min="3335" max="3582" width="7.875" style="130"/>
    <col min="3583" max="3583" width="35.75" style="130" customWidth="1"/>
    <col min="3584" max="3584" width="0" style="130" hidden="1" customWidth="1"/>
    <col min="3585" max="3586" width="12" style="130" customWidth="1"/>
    <col min="3587" max="3587" width="8" style="130" bestFit="1" customWidth="1"/>
    <col min="3588" max="3588" width="7.875" style="130" bestFit="1" customWidth="1"/>
    <col min="3589" max="3590" width="0" style="130" hidden="1" customWidth="1"/>
    <col min="3591" max="3838" width="7.875" style="130"/>
    <col min="3839" max="3839" width="35.75" style="130" customWidth="1"/>
    <col min="3840" max="3840" width="0" style="130" hidden="1" customWidth="1"/>
    <col min="3841" max="3842" width="12" style="130" customWidth="1"/>
    <col min="3843" max="3843" width="8" style="130" bestFit="1" customWidth="1"/>
    <col min="3844" max="3844" width="7.875" style="130" bestFit="1" customWidth="1"/>
    <col min="3845" max="3846" width="0" style="130" hidden="1" customWidth="1"/>
    <col min="3847" max="4094" width="7.875" style="130"/>
    <col min="4095" max="4095" width="35.75" style="130" customWidth="1"/>
    <col min="4096" max="4096" width="0" style="130" hidden="1" customWidth="1"/>
    <col min="4097" max="4098" width="12" style="130" customWidth="1"/>
    <col min="4099" max="4099" width="8" style="130" bestFit="1" customWidth="1"/>
    <col min="4100" max="4100" width="7.875" style="130" bestFit="1" customWidth="1"/>
    <col min="4101" max="4102" width="0" style="130" hidden="1" customWidth="1"/>
    <col min="4103" max="4350" width="7.875" style="130"/>
    <col min="4351" max="4351" width="35.75" style="130" customWidth="1"/>
    <col min="4352" max="4352" width="0" style="130" hidden="1" customWidth="1"/>
    <col min="4353" max="4354" width="12" style="130" customWidth="1"/>
    <col min="4355" max="4355" width="8" style="130" bestFit="1" customWidth="1"/>
    <col min="4356" max="4356" width="7.875" style="130" bestFit="1" customWidth="1"/>
    <col min="4357" max="4358" width="0" style="130" hidden="1" customWidth="1"/>
    <col min="4359" max="4606" width="7.875" style="130"/>
    <col min="4607" max="4607" width="35.75" style="130" customWidth="1"/>
    <col min="4608" max="4608" width="0" style="130" hidden="1" customWidth="1"/>
    <col min="4609" max="4610" width="12" style="130" customWidth="1"/>
    <col min="4611" max="4611" width="8" style="130" bestFit="1" customWidth="1"/>
    <col min="4612" max="4612" width="7.875" style="130" bestFit="1" customWidth="1"/>
    <col min="4613" max="4614" width="0" style="130" hidden="1" customWidth="1"/>
    <col min="4615" max="4862" width="7.875" style="130"/>
    <col min="4863" max="4863" width="35.75" style="130" customWidth="1"/>
    <col min="4864" max="4864" width="0" style="130" hidden="1" customWidth="1"/>
    <col min="4865" max="4866" width="12" style="130" customWidth="1"/>
    <col min="4867" max="4867" width="8" style="130" bestFit="1" customWidth="1"/>
    <col min="4868" max="4868" width="7.875" style="130" bestFit="1" customWidth="1"/>
    <col min="4869" max="4870" width="0" style="130" hidden="1" customWidth="1"/>
    <col min="4871" max="5118" width="7.875" style="130"/>
    <col min="5119" max="5119" width="35.75" style="130" customWidth="1"/>
    <col min="5120" max="5120" width="0" style="130" hidden="1" customWidth="1"/>
    <col min="5121" max="5122" width="12" style="130" customWidth="1"/>
    <col min="5123" max="5123" width="8" style="130" bestFit="1" customWidth="1"/>
    <col min="5124" max="5124" width="7.875" style="130" bestFit="1" customWidth="1"/>
    <col min="5125" max="5126" width="0" style="130" hidden="1" customWidth="1"/>
    <col min="5127" max="5374" width="7.875" style="130"/>
    <col min="5375" max="5375" width="35.75" style="130" customWidth="1"/>
    <col min="5376" max="5376" width="0" style="130" hidden="1" customWidth="1"/>
    <col min="5377" max="5378" width="12" style="130" customWidth="1"/>
    <col min="5379" max="5379" width="8" style="130" bestFit="1" customWidth="1"/>
    <col min="5380" max="5380" width="7.875" style="130" bestFit="1" customWidth="1"/>
    <col min="5381" max="5382" width="0" style="130" hidden="1" customWidth="1"/>
    <col min="5383" max="5630" width="7.875" style="130"/>
    <col min="5631" max="5631" width="35.75" style="130" customWidth="1"/>
    <col min="5632" max="5632" width="0" style="130" hidden="1" customWidth="1"/>
    <col min="5633" max="5634" width="12" style="130" customWidth="1"/>
    <col min="5635" max="5635" width="8" style="130" bestFit="1" customWidth="1"/>
    <col min="5636" max="5636" width="7.875" style="130" bestFit="1" customWidth="1"/>
    <col min="5637" max="5638" width="0" style="130" hidden="1" customWidth="1"/>
    <col min="5639" max="5886" width="7.875" style="130"/>
    <col min="5887" max="5887" width="35.75" style="130" customWidth="1"/>
    <col min="5888" max="5888" width="0" style="130" hidden="1" customWidth="1"/>
    <col min="5889" max="5890" width="12" style="130" customWidth="1"/>
    <col min="5891" max="5891" width="8" style="130" bestFit="1" customWidth="1"/>
    <col min="5892" max="5892" width="7.875" style="130" bestFit="1" customWidth="1"/>
    <col min="5893" max="5894" width="0" style="130" hidden="1" customWidth="1"/>
    <col min="5895" max="6142" width="7.875" style="130"/>
    <col min="6143" max="6143" width="35.75" style="130" customWidth="1"/>
    <col min="6144" max="6144" width="0" style="130" hidden="1" customWidth="1"/>
    <col min="6145" max="6146" width="12" style="130" customWidth="1"/>
    <col min="6147" max="6147" width="8" style="130" bestFit="1" customWidth="1"/>
    <col min="6148" max="6148" width="7.875" style="130" bestFit="1" customWidth="1"/>
    <col min="6149" max="6150" width="0" style="130" hidden="1" customWidth="1"/>
    <col min="6151" max="6398" width="7.875" style="130"/>
    <col min="6399" max="6399" width="35.75" style="130" customWidth="1"/>
    <col min="6400" max="6400" width="0" style="130" hidden="1" customWidth="1"/>
    <col min="6401" max="6402" width="12" style="130" customWidth="1"/>
    <col min="6403" max="6403" width="8" style="130" bestFit="1" customWidth="1"/>
    <col min="6404" max="6404" width="7.875" style="130" bestFit="1" customWidth="1"/>
    <col min="6405" max="6406" width="0" style="130" hidden="1" customWidth="1"/>
    <col min="6407" max="6654" width="7.875" style="130"/>
    <col min="6655" max="6655" width="35.75" style="130" customWidth="1"/>
    <col min="6656" max="6656" width="0" style="130" hidden="1" customWidth="1"/>
    <col min="6657" max="6658" width="12" style="130" customWidth="1"/>
    <col min="6659" max="6659" width="8" style="130" bestFit="1" customWidth="1"/>
    <col min="6660" max="6660" width="7.875" style="130" bestFit="1" customWidth="1"/>
    <col min="6661" max="6662" width="0" style="130" hidden="1" customWidth="1"/>
    <col min="6663" max="6910" width="7.875" style="130"/>
    <col min="6911" max="6911" width="35.75" style="130" customWidth="1"/>
    <col min="6912" max="6912" width="0" style="130" hidden="1" customWidth="1"/>
    <col min="6913" max="6914" width="12" style="130" customWidth="1"/>
    <col min="6915" max="6915" width="8" style="130" bestFit="1" customWidth="1"/>
    <col min="6916" max="6916" width="7.875" style="130" bestFit="1" customWidth="1"/>
    <col min="6917" max="6918" width="0" style="130" hidden="1" customWidth="1"/>
    <col min="6919" max="7166" width="7.875" style="130"/>
    <col min="7167" max="7167" width="35.75" style="130" customWidth="1"/>
    <col min="7168" max="7168" width="0" style="130" hidden="1" customWidth="1"/>
    <col min="7169" max="7170" width="12" style="130" customWidth="1"/>
    <col min="7171" max="7171" width="8" style="130" bestFit="1" customWidth="1"/>
    <col min="7172" max="7172" width="7.875" style="130" bestFit="1" customWidth="1"/>
    <col min="7173" max="7174" width="0" style="130" hidden="1" customWidth="1"/>
    <col min="7175" max="7422" width="7.875" style="130"/>
    <col min="7423" max="7423" width="35.75" style="130" customWidth="1"/>
    <col min="7424" max="7424" width="0" style="130" hidden="1" customWidth="1"/>
    <col min="7425" max="7426" width="12" style="130" customWidth="1"/>
    <col min="7427" max="7427" width="8" style="130" bestFit="1" customWidth="1"/>
    <col min="7428" max="7428" width="7.875" style="130" bestFit="1" customWidth="1"/>
    <col min="7429" max="7430" width="0" style="130" hidden="1" customWidth="1"/>
    <col min="7431" max="7678" width="7.875" style="130"/>
    <col min="7679" max="7679" width="35.75" style="130" customWidth="1"/>
    <col min="7680" max="7680" width="0" style="130" hidden="1" customWidth="1"/>
    <col min="7681" max="7682" width="12" style="130" customWidth="1"/>
    <col min="7683" max="7683" width="8" style="130" bestFit="1" customWidth="1"/>
    <col min="7684" max="7684" width="7.875" style="130" bestFit="1" customWidth="1"/>
    <col min="7685" max="7686" width="0" style="130" hidden="1" customWidth="1"/>
    <col min="7687" max="7934" width="7.875" style="130"/>
    <col min="7935" max="7935" width="35.75" style="130" customWidth="1"/>
    <col min="7936" max="7936" width="0" style="130" hidden="1" customWidth="1"/>
    <col min="7937" max="7938" width="12" style="130" customWidth="1"/>
    <col min="7939" max="7939" width="8" style="130" bestFit="1" customWidth="1"/>
    <col min="7940" max="7940" width="7.875" style="130" bestFit="1" customWidth="1"/>
    <col min="7941" max="7942" width="0" style="130" hidden="1" customWidth="1"/>
    <col min="7943" max="8190" width="7.875" style="130"/>
    <col min="8191" max="8191" width="35.75" style="130" customWidth="1"/>
    <col min="8192" max="8192" width="0" style="130" hidden="1" customWidth="1"/>
    <col min="8193" max="8194" width="12" style="130" customWidth="1"/>
    <col min="8195" max="8195" width="8" style="130" bestFit="1" customWidth="1"/>
    <col min="8196" max="8196" width="7.875" style="130" bestFit="1" customWidth="1"/>
    <col min="8197" max="8198" width="0" style="130" hidden="1" customWidth="1"/>
    <col min="8199" max="8446" width="7.875" style="130"/>
    <col min="8447" max="8447" width="35.75" style="130" customWidth="1"/>
    <col min="8448" max="8448" width="0" style="130" hidden="1" customWidth="1"/>
    <col min="8449" max="8450" width="12" style="130" customWidth="1"/>
    <col min="8451" max="8451" width="8" style="130" bestFit="1" customWidth="1"/>
    <col min="8452" max="8452" width="7.875" style="130" bestFit="1" customWidth="1"/>
    <col min="8453" max="8454" width="0" style="130" hidden="1" customWidth="1"/>
    <col min="8455" max="8702" width="7.875" style="130"/>
    <col min="8703" max="8703" width="35.75" style="130" customWidth="1"/>
    <col min="8704" max="8704" width="0" style="130" hidden="1" customWidth="1"/>
    <col min="8705" max="8706" width="12" style="130" customWidth="1"/>
    <col min="8707" max="8707" width="8" style="130" bestFit="1" customWidth="1"/>
    <col min="8708" max="8708" width="7.875" style="130" bestFit="1" customWidth="1"/>
    <col min="8709" max="8710" width="0" style="130" hidden="1" customWidth="1"/>
    <col min="8711" max="8958" width="7.875" style="130"/>
    <col min="8959" max="8959" width="35.75" style="130" customWidth="1"/>
    <col min="8960" max="8960" width="0" style="130" hidden="1" customWidth="1"/>
    <col min="8961" max="8962" width="12" style="130" customWidth="1"/>
    <col min="8963" max="8963" width="8" style="130" bestFit="1" customWidth="1"/>
    <col min="8964" max="8964" width="7.875" style="130" bestFit="1" customWidth="1"/>
    <col min="8965" max="8966" width="0" style="130" hidden="1" customWidth="1"/>
    <col min="8967" max="9214" width="7.875" style="130"/>
    <col min="9215" max="9215" width="35.75" style="130" customWidth="1"/>
    <col min="9216" max="9216" width="0" style="130" hidden="1" customWidth="1"/>
    <col min="9217" max="9218" width="12" style="130" customWidth="1"/>
    <col min="9219" max="9219" width="8" style="130" bestFit="1" customWidth="1"/>
    <col min="9220" max="9220" width="7.875" style="130" bestFit="1" customWidth="1"/>
    <col min="9221" max="9222" width="0" style="130" hidden="1" customWidth="1"/>
    <col min="9223" max="9470" width="7.875" style="130"/>
    <col min="9471" max="9471" width="35.75" style="130" customWidth="1"/>
    <col min="9472" max="9472" width="0" style="130" hidden="1" customWidth="1"/>
    <col min="9473" max="9474" width="12" style="130" customWidth="1"/>
    <col min="9475" max="9475" width="8" style="130" bestFit="1" customWidth="1"/>
    <col min="9476" max="9476" width="7.875" style="130" bestFit="1" customWidth="1"/>
    <col min="9477" max="9478" width="0" style="130" hidden="1" customWidth="1"/>
    <col min="9479" max="9726" width="7.875" style="130"/>
    <col min="9727" max="9727" width="35.75" style="130" customWidth="1"/>
    <col min="9728" max="9728" width="0" style="130" hidden="1" customWidth="1"/>
    <col min="9729" max="9730" width="12" style="130" customWidth="1"/>
    <col min="9731" max="9731" width="8" style="130" bestFit="1" customWidth="1"/>
    <col min="9732" max="9732" width="7.875" style="130" bestFit="1" customWidth="1"/>
    <col min="9733" max="9734" width="0" style="130" hidden="1" customWidth="1"/>
    <col min="9735" max="9982" width="7.875" style="130"/>
    <col min="9983" max="9983" width="35.75" style="130" customWidth="1"/>
    <col min="9984" max="9984" width="0" style="130" hidden="1" customWidth="1"/>
    <col min="9985" max="9986" width="12" style="130" customWidth="1"/>
    <col min="9987" max="9987" width="8" style="130" bestFit="1" customWidth="1"/>
    <col min="9988" max="9988" width="7.875" style="130" bestFit="1" customWidth="1"/>
    <col min="9989" max="9990" width="0" style="130" hidden="1" customWidth="1"/>
    <col min="9991" max="10238" width="7.875" style="130"/>
    <col min="10239" max="10239" width="35.75" style="130" customWidth="1"/>
    <col min="10240" max="10240" width="0" style="130" hidden="1" customWidth="1"/>
    <col min="10241" max="10242" width="12" style="130" customWidth="1"/>
    <col min="10243" max="10243" width="8" style="130" bestFit="1" customWidth="1"/>
    <col min="10244" max="10244" width="7.875" style="130" bestFit="1" customWidth="1"/>
    <col min="10245" max="10246" width="0" style="130" hidden="1" customWidth="1"/>
    <col min="10247" max="10494" width="7.875" style="130"/>
    <col min="10495" max="10495" width="35.75" style="130" customWidth="1"/>
    <col min="10496" max="10496" width="0" style="130" hidden="1" customWidth="1"/>
    <col min="10497" max="10498" width="12" style="130" customWidth="1"/>
    <col min="10499" max="10499" width="8" style="130" bestFit="1" customWidth="1"/>
    <col min="10500" max="10500" width="7.875" style="130" bestFit="1" customWidth="1"/>
    <col min="10501" max="10502" width="0" style="130" hidden="1" customWidth="1"/>
    <col min="10503" max="10750" width="7.875" style="130"/>
    <col min="10751" max="10751" width="35.75" style="130" customWidth="1"/>
    <col min="10752" max="10752" width="0" style="130" hidden="1" customWidth="1"/>
    <col min="10753" max="10754" width="12" style="130" customWidth="1"/>
    <col min="10755" max="10755" width="8" style="130" bestFit="1" customWidth="1"/>
    <col min="10756" max="10756" width="7.875" style="130" bestFit="1" customWidth="1"/>
    <col min="10757" max="10758" width="0" style="130" hidden="1" customWidth="1"/>
    <col min="10759" max="11006" width="7.875" style="130"/>
    <col min="11007" max="11007" width="35.75" style="130" customWidth="1"/>
    <col min="11008" max="11008" width="0" style="130" hidden="1" customWidth="1"/>
    <col min="11009" max="11010" width="12" style="130" customWidth="1"/>
    <col min="11011" max="11011" width="8" style="130" bestFit="1" customWidth="1"/>
    <col min="11012" max="11012" width="7.875" style="130" bestFit="1" customWidth="1"/>
    <col min="11013" max="11014" width="0" style="130" hidden="1" customWidth="1"/>
    <col min="11015" max="11262" width="7.875" style="130"/>
    <col min="11263" max="11263" width="35.75" style="130" customWidth="1"/>
    <col min="11264" max="11264" width="0" style="130" hidden="1" customWidth="1"/>
    <col min="11265" max="11266" width="12" style="130" customWidth="1"/>
    <col min="11267" max="11267" width="8" style="130" bestFit="1" customWidth="1"/>
    <col min="11268" max="11268" width="7.875" style="130" bestFit="1" customWidth="1"/>
    <col min="11269" max="11270" width="0" style="130" hidden="1" customWidth="1"/>
    <col min="11271" max="11518" width="7.875" style="130"/>
    <col min="11519" max="11519" width="35.75" style="130" customWidth="1"/>
    <col min="11520" max="11520" width="0" style="130" hidden="1" customWidth="1"/>
    <col min="11521" max="11522" width="12" style="130" customWidth="1"/>
    <col min="11523" max="11523" width="8" style="130" bestFit="1" customWidth="1"/>
    <col min="11524" max="11524" width="7.875" style="130" bestFit="1" customWidth="1"/>
    <col min="11525" max="11526" width="0" style="130" hidden="1" customWidth="1"/>
    <col min="11527" max="11774" width="7.875" style="130"/>
    <col min="11775" max="11775" width="35.75" style="130" customWidth="1"/>
    <col min="11776" max="11776" width="0" style="130" hidden="1" customWidth="1"/>
    <col min="11777" max="11778" width="12" style="130" customWidth="1"/>
    <col min="11779" max="11779" width="8" style="130" bestFit="1" customWidth="1"/>
    <col min="11780" max="11780" width="7.875" style="130" bestFit="1" customWidth="1"/>
    <col min="11781" max="11782" width="0" style="130" hidden="1" customWidth="1"/>
    <col min="11783" max="12030" width="7.875" style="130"/>
    <col min="12031" max="12031" width="35.75" style="130" customWidth="1"/>
    <col min="12032" max="12032" width="0" style="130" hidden="1" customWidth="1"/>
    <col min="12033" max="12034" width="12" style="130" customWidth="1"/>
    <col min="12035" max="12035" width="8" style="130" bestFit="1" customWidth="1"/>
    <col min="12036" max="12036" width="7.875" style="130" bestFit="1" customWidth="1"/>
    <col min="12037" max="12038" width="0" style="130" hidden="1" customWidth="1"/>
    <col min="12039" max="12286" width="7.875" style="130"/>
    <col min="12287" max="12287" width="35.75" style="130" customWidth="1"/>
    <col min="12288" max="12288" width="0" style="130" hidden="1" customWidth="1"/>
    <col min="12289" max="12290" width="12" style="130" customWidth="1"/>
    <col min="12291" max="12291" width="8" style="130" bestFit="1" customWidth="1"/>
    <col min="12292" max="12292" width="7.875" style="130" bestFit="1" customWidth="1"/>
    <col min="12293" max="12294" width="0" style="130" hidden="1" customWidth="1"/>
    <col min="12295" max="12542" width="7.875" style="130"/>
    <col min="12543" max="12543" width="35.75" style="130" customWidth="1"/>
    <col min="12544" max="12544" width="0" style="130" hidden="1" customWidth="1"/>
    <col min="12545" max="12546" width="12" style="130" customWidth="1"/>
    <col min="12547" max="12547" width="8" style="130" bestFit="1" customWidth="1"/>
    <col min="12548" max="12548" width="7.875" style="130" bestFit="1" customWidth="1"/>
    <col min="12549" max="12550" width="0" style="130" hidden="1" customWidth="1"/>
    <col min="12551" max="12798" width="7.875" style="130"/>
    <col min="12799" max="12799" width="35.75" style="130" customWidth="1"/>
    <col min="12800" max="12800" width="0" style="130" hidden="1" customWidth="1"/>
    <col min="12801" max="12802" width="12" style="130" customWidth="1"/>
    <col min="12803" max="12803" width="8" style="130" bestFit="1" customWidth="1"/>
    <col min="12804" max="12804" width="7.875" style="130" bestFit="1" customWidth="1"/>
    <col min="12805" max="12806" width="0" style="130" hidden="1" customWidth="1"/>
    <col min="12807" max="13054" width="7.875" style="130"/>
    <col min="13055" max="13055" width="35.75" style="130" customWidth="1"/>
    <col min="13056" max="13056" width="0" style="130" hidden="1" customWidth="1"/>
    <col min="13057" max="13058" width="12" style="130" customWidth="1"/>
    <col min="13059" max="13059" width="8" style="130" bestFit="1" customWidth="1"/>
    <col min="13060" max="13060" width="7.875" style="130" bestFit="1" customWidth="1"/>
    <col min="13061" max="13062" width="0" style="130" hidden="1" customWidth="1"/>
    <col min="13063" max="13310" width="7.875" style="130"/>
    <col min="13311" max="13311" width="35.75" style="130" customWidth="1"/>
    <col min="13312" max="13312" width="0" style="130" hidden="1" customWidth="1"/>
    <col min="13313" max="13314" width="12" style="130" customWidth="1"/>
    <col min="13315" max="13315" width="8" style="130" bestFit="1" customWidth="1"/>
    <col min="13316" max="13316" width="7.875" style="130" bestFit="1" customWidth="1"/>
    <col min="13317" max="13318" width="0" style="130" hidden="1" customWidth="1"/>
    <col min="13319" max="13566" width="7.875" style="130"/>
    <col min="13567" max="13567" width="35.75" style="130" customWidth="1"/>
    <col min="13568" max="13568" width="0" style="130" hidden="1" customWidth="1"/>
    <col min="13569" max="13570" width="12" style="130" customWidth="1"/>
    <col min="13571" max="13571" width="8" style="130" bestFit="1" customWidth="1"/>
    <col min="13572" max="13572" width="7.875" style="130" bestFit="1" customWidth="1"/>
    <col min="13573" max="13574" width="0" style="130" hidden="1" customWidth="1"/>
    <col min="13575" max="13822" width="7.875" style="130"/>
    <col min="13823" max="13823" width="35.75" style="130" customWidth="1"/>
    <col min="13824" max="13824" width="0" style="130" hidden="1" customWidth="1"/>
    <col min="13825" max="13826" width="12" style="130" customWidth="1"/>
    <col min="13827" max="13827" width="8" style="130" bestFit="1" customWidth="1"/>
    <col min="13828" max="13828" width="7.875" style="130" bestFit="1" customWidth="1"/>
    <col min="13829" max="13830" width="0" style="130" hidden="1" customWidth="1"/>
    <col min="13831" max="14078" width="7.875" style="130"/>
    <col min="14079" max="14079" width="35.75" style="130" customWidth="1"/>
    <col min="14080" max="14080" width="0" style="130" hidden="1" customWidth="1"/>
    <col min="14081" max="14082" width="12" style="130" customWidth="1"/>
    <col min="14083" max="14083" width="8" style="130" bestFit="1" customWidth="1"/>
    <col min="14084" max="14084" width="7.875" style="130" bestFit="1" customWidth="1"/>
    <col min="14085" max="14086" width="0" style="130" hidden="1" customWidth="1"/>
    <col min="14087" max="14334" width="7.875" style="130"/>
    <col min="14335" max="14335" width="35.75" style="130" customWidth="1"/>
    <col min="14336" max="14336" width="0" style="130" hidden="1" customWidth="1"/>
    <col min="14337" max="14338" width="12" style="130" customWidth="1"/>
    <col min="14339" max="14339" width="8" style="130" bestFit="1" customWidth="1"/>
    <col min="14340" max="14340" width="7.875" style="130" bestFit="1" customWidth="1"/>
    <col min="14341" max="14342" width="0" style="130" hidden="1" customWidth="1"/>
    <col min="14343" max="14590" width="7.875" style="130"/>
    <col min="14591" max="14591" width="35.75" style="130" customWidth="1"/>
    <col min="14592" max="14592" width="0" style="130" hidden="1" customWidth="1"/>
    <col min="14593" max="14594" width="12" style="130" customWidth="1"/>
    <col min="14595" max="14595" width="8" style="130" bestFit="1" customWidth="1"/>
    <col min="14596" max="14596" width="7.875" style="130" bestFit="1" customWidth="1"/>
    <col min="14597" max="14598" width="0" style="130" hidden="1" customWidth="1"/>
    <col min="14599" max="14846" width="7.875" style="130"/>
    <col min="14847" max="14847" width="35.75" style="130" customWidth="1"/>
    <col min="14848" max="14848" width="0" style="130" hidden="1" customWidth="1"/>
    <col min="14849" max="14850" width="12" style="130" customWidth="1"/>
    <col min="14851" max="14851" width="8" style="130" bestFit="1" customWidth="1"/>
    <col min="14852" max="14852" width="7.875" style="130" bestFit="1" customWidth="1"/>
    <col min="14853" max="14854" width="0" style="130" hidden="1" customWidth="1"/>
    <col min="14855" max="15102" width="7.875" style="130"/>
    <col min="15103" max="15103" width="35.75" style="130" customWidth="1"/>
    <col min="15104" max="15104" width="0" style="130" hidden="1" customWidth="1"/>
    <col min="15105" max="15106" width="12" style="130" customWidth="1"/>
    <col min="15107" max="15107" width="8" style="130" bestFit="1" customWidth="1"/>
    <col min="15108" max="15108" width="7.875" style="130" bestFit="1" customWidth="1"/>
    <col min="15109" max="15110" width="0" style="130" hidden="1" customWidth="1"/>
    <col min="15111" max="15358" width="7.875" style="130"/>
    <col min="15359" max="15359" width="35.75" style="130" customWidth="1"/>
    <col min="15360" max="15360" width="0" style="130" hidden="1" customWidth="1"/>
    <col min="15361" max="15362" width="12" style="130" customWidth="1"/>
    <col min="15363" max="15363" width="8" style="130" bestFit="1" customWidth="1"/>
    <col min="15364" max="15364" width="7.875" style="130" bestFit="1" customWidth="1"/>
    <col min="15365" max="15366" width="0" style="130" hidden="1" customWidth="1"/>
    <col min="15367" max="15614" width="7.875" style="130"/>
    <col min="15615" max="15615" width="35.75" style="130" customWidth="1"/>
    <col min="15616" max="15616" width="0" style="130" hidden="1" customWidth="1"/>
    <col min="15617" max="15618" width="12" style="130" customWidth="1"/>
    <col min="15619" max="15619" width="8" style="130" bestFit="1" customWidth="1"/>
    <col min="15620" max="15620" width="7.875" style="130" bestFit="1" customWidth="1"/>
    <col min="15621" max="15622" width="0" style="130" hidden="1" customWidth="1"/>
    <col min="15623" max="15870" width="7.875" style="130"/>
    <col min="15871" max="15871" width="35.75" style="130" customWidth="1"/>
    <col min="15872" max="15872" width="0" style="130" hidden="1" customWidth="1"/>
    <col min="15873" max="15874" width="12" style="130" customWidth="1"/>
    <col min="15875" max="15875" width="8" style="130" bestFit="1" customWidth="1"/>
    <col min="15876" max="15876" width="7.875" style="130" bestFit="1" customWidth="1"/>
    <col min="15877" max="15878" width="0" style="130" hidden="1" customWidth="1"/>
    <col min="15879" max="16126" width="7.875" style="130"/>
    <col min="16127" max="16127" width="35.75" style="130" customWidth="1"/>
    <col min="16128" max="16128" width="0" style="130" hidden="1" customWidth="1"/>
    <col min="16129" max="16130" width="12" style="130" customWidth="1"/>
    <col min="16131" max="16131" width="8" style="130" bestFit="1" customWidth="1"/>
    <col min="16132" max="16132" width="7.875" style="130" bestFit="1" customWidth="1"/>
    <col min="16133" max="16134" width="0" style="130" hidden="1" customWidth="1"/>
    <col min="16135" max="16384" width="7.875" style="130"/>
  </cols>
  <sheetData>
    <row r="1" spans="1:5" ht="27" customHeight="1">
      <c r="A1" s="153" t="s">
        <v>154</v>
      </c>
      <c r="B1" s="129"/>
    </row>
    <row r="2" spans="1:5" ht="39.950000000000003" customHeight="1">
      <c r="A2" s="131" t="s">
        <v>136</v>
      </c>
      <c r="B2" s="132"/>
    </row>
    <row r="3" spans="1:5" s="134" customFormat="1" ht="18.75" customHeight="1">
      <c r="A3" s="133"/>
      <c r="B3" s="87" t="s">
        <v>55</v>
      </c>
    </row>
    <row r="4" spans="1:5" s="137" customFormat="1" ht="53.25" customHeight="1">
      <c r="A4" s="135" t="s">
        <v>93</v>
      </c>
      <c r="B4" s="125" t="s">
        <v>124</v>
      </c>
      <c r="C4" s="136"/>
    </row>
    <row r="5" spans="1:5" s="140" customFormat="1" ht="53.25" customHeight="1">
      <c r="A5" s="138"/>
      <c r="B5" s="138"/>
      <c r="C5" s="139"/>
    </row>
    <row r="6" spans="1:5" s="134" customFormat="1" ht="53.25" customHeight="1">
      <c r="A6" s="138"/>
      <c r="B6" s="138"/>
      <c r="C6" s="141"/>
      <c r="E6" s="134">
        <v>988753</v>
      </c>
    </row>
    <row r="7" spans="1:5" s="134" customFormat="1" ht="53.25" customHeight="1">
      <c r="A7" s="138"/>
      <c r="B7" s="138"/>
      <c r="C7" s="141"/>
      <c r="E7" s="134">
        <v>822672</v>
      </c>
    </row>
    <row r="8" spans="1:5" s="145" customFormat="1" ht="53.25" customHeight="1">
      <c r="A8" s="142" t="s">
        <v>35</v>
      </c>
      <c r="B8" s="143"/>
      <c r="C8" s="144"/>
    </row>
  </sheetData>
  <phoneticPr fontId="2" type="noConversion"/>
  <printOptions horizontalCentered="1"/>
  <pageMargins left="0.98425196850393704" right="0.74803149606299213" top="1.1811023622047245" bottom="0.98425196850393704" header="0.51181102362204722" footer="0.51181102362204722"/>
  <pageSetup paperSize="9"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C21"/>
  <sheetViews>
    <sheetView tabSelected="1" topLeftCell="A4" workbookViewId="0">
      <selection activeCell="I18" sqref="I18"/>
    </sheetView>
  </sheetViews>
  <sheetFormatPr defaultRowHeight="15.75"/>
  <cols>
    <col min="1" max="1" width="17.125" style="66" customWidth="1"/>
    <col min="2" max="2" width="36.875" style="66" customWidth="1"/>
    <col min="3" max="3" width="17.25" style="175" customWidth="1"/>
    <col min="4" max="16384" width="9" style="66"/>
  </cols>
  <sheetData>
    <row r="1" spans="1:3" ht="22.5" customHeight="1">
      <c r="A1" s="69" t="s">
        <v>155</v>
      </c>
    </row>
    <row r="2" spans="1:3" ht="24.75" customHeight="1">
      <c r="A2" s="196" t="s">
        <v>138</v>
      </c>
      <c r="B2" s="197"/>
      <c r="C2" s="197"/>
    </row>
    <row r="3" spans="1:3" s="69" customFormat="1" ht="24" customHeight="1">
      <c r="C3" s="67" t="s">
        <v>34</v>
      </c>
    </row>
    <row r="4" spans="1:3" s="76" customFormat="1" ht="33" customHeight="1">
      <c r="A4" s="78" t="s">
        <v>36</v>
      </c>
      <c r="B4" s="78" t="s">
        <v>37</v>
      </c>
      <c r="C4" s="81" t="s">
        <v>38</v>
      </c>
    </row>
    <row r="5" spans="1:3" s="76" customFormat="1" ht="24.75" customHeight="1">
      <c r="A5" s="73">
        <v>102</v>
      </c>
      <c r="B5" s="74" t="s">
        <v>67</v>
      </c>
      <c r="C5" s="81">
        <f>C6+C10+C14+C18+C19+C20</f>
        <v>68238</v>
      </c>
    </row>
    <row r="6" spans="1:3" s="111" customFormat="1" ht="24.75" customHeight="1">
      <c r="A6" s="110">
        <v>10201</v>
      </c>
      <c r="B6" s="110" t="s">
        <v>68</v>
      </c>
      <c r="C6" s="189" t="s">
        <v>1109</v>
      </c>
    </row>
    <row r="7" spans="1:3" s="113" customFormat="1" ht="24.75" customHeight="1">
      <c r="A7" s="112">
        <v>1020101</v>
      </c>
      <c r="B7" s="112" t="s">
        <v>69</v>
      </c>
      <c r="C7" s="174">
        <v>11762</v>
      </c>
    </row>
    <row r="8" spans="1:3" s="113" customFormat="1" ht="24.75" customHeight="1">
      <c r="A8" s="112">
        <v>1020102</v>
      </c>
      <c r="B8" s="187" t="s">
        <v>1102</v>
      </c>
      <c r="C8" s="174">
        <v>6300</v>
      </c>
    </row>
    <row r="9" spans="1:3" s="113" customFormat="1" ht="24.75" customHeight="1">
      <c r="A9" s="112">
        <v>1020199</v>
      </c>
      <c r="B9" s="187" t="s">
        <v>1103</v>
      </c>
      <c r="C9" s="174">
        <v>165</v>
      </c>
    </row>
    <row r="10" spans="1:3" s="76" customFormat="1" ht="24.75" customHeight="1">
      <c r="A10" s="110" t="s">
        <v>79</v>
      </c>
      <c r="B10" s="122" t="s">
        <v>80</v>
      </c>
      <c r="C10" s="81">
        <f>SUM(C11:C13)</f>
        <v>5857</v>
      </c>
    </row>
    <row r="11" spans="1:3" s="69" customFormat="1" ht="24.75" customHeight="1">
      <c r="A11" s="112">
        <v>1020301</v>
      </c>
      <c r="B11" s="123" t="s">
        <v>81</v>
      </c>
      <c r="C11" s="174">
        <v>5669</v>
      </c>
    </row>
    <row r="12" spans="1:3" s="69" customFormat="1" ht="24.75" customHeight="1">
      <c r="A12" s="112">
        <v>1020302</v>
      </c>
      <c r="B12" s="123" t="s">
        <v>1110</v>
      </c>
      <c r="C12" s="174"/>
    </row>
    <row r="13" spans="1:3" s="69" customFormat="1" ht="24.75" customHeight="1">
      <c r="A13" s="112">
        <v>1020399</v>
      </c>
      <c r="B13" s="123" t="s">
        <v>1111</v>
      </c>
      <c r="C13" s="174">
        <v>188</v>
      </c>
    </row>
    <row r="14" spans="1:3" s="76" customFormat="1" ht="24.75" customHeight="1">
      <c r="A14" s="110" t="s">
        <v>82</v>
      </c>
      <c r="B14" s="122" t="s">
        <v>83</v>
      </c>
      <c r="C14" s="81">
        <f>SUM(C15:C17)</f>
        <v>285</v>
      </c>
    </row>
    <row r="15" spans="1:3" s="69" customFormat="1" ht="24.75" customHeight="1">
      <c r="A15" s="112">
        <v>1020501</v>
      </c>
      <c r="B15" s="123" t="s">
        <v>84</v>
      </c>
      <c r="C15" s="174">
        <v>270</v>
      </c>
    </row>
    <row r="16" spans="1:3" s="69" customFormat="1" ht="24.75" customHeight="1">
      <c r="A16" s="77">
        <v>1050502</v>
      </c>
      <c r="B16" s="188" t="s">
        <v>1104</v>
      </c>
      <c r="C16" s="174"/>
    </row>
    <row r="17" spans="1:3" s="76" customFormat="1" ht="24.75" customHeight="1">
      <c r="A17" s="77" t="s">
        <v>1105</v>
      </c>
      <c r="B17" s="188" t="s">
        <v>1106</v>
      </c>
      <c r="C17" s="81">
        <v>15</v>
      </c>
    </row>
    <row r="18" spans="1:3" s="76" customFormat="1" ht="24.75" customHeight="1">
      <c r="A18" s="110" t="s">
        <v>1107</v>
      </c>
      <c r="B18" s="122" t="s">
        <v>1108</v>
      </c>
      <c r="C18" s="81">
        <v>28250</v>
      </c>
    </row>
    <row r="19" spans="1:3" s="76" customFormat="1" ht="24.75" customHeight="1">
      <c r="A19" s="110">
        <v>10210</v>
      </c>
      <c r="B19" s="122" t="s">
        <v>1112</v>
      </c>
      <c r="C19" s="81">
        <v>13763</v>
      </c>
    </row>
    <row r="20" spans="1:3" s="76" customFormat="1" ht="24.75" customHeight="1">
      <c r="A20" s="110">
        <v>10207</v>
      </c>
      <c r="B20" s="122" t="s">
        <v>1113</v>
      </c>
      <c r="C20" s="81">
        <v>1856</v>
      </c>
    </row>
    <row r="21" spans="1:3" s="76" customFormat="1" ht="24.75" customHeight="1">
      <c r="A21" s="198" t="s">
        <v>35</v>
      </c>
      <c r="B21" s="199"/>
      <c r="C21" s="81"/>
    </row>
  </sheetData>
  <mergeCells count="2">
    <mergeCell ref="A2:C2"/>
    <mergeCell ref="A21:B21"/>
  </mergeCells>
  <phoneticPr fontId="2" type="noConversion"/>
  <printOptions horizontalCentered="1"/>
  <pageMargins left="0.98425196850393704" right="0.74803149606299213" top="1.1811023622047245" bottom="0.98425196850393704" header="0.51181102362204722" footer="0.51181102362204722"/>
  <pageSetup paperSize="9"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Y34"/>
  <sheetViews>
    <sheetView workbookViewId="0">
      <selection activeCell="L5" sqref="L5"/>
    </sheetView>
  </sheetViews>
  <sheetFormatPr defaultColWidth="7" defaultRowHeight="15"/>
  <cols>
    <col min="1" max="1" width="15.625" style="4" customWidth="1"/>
    <col min="2" max="2" width="46.625" style="3" customWidth="1"/>
    <col min="3" max="3" width="13" style="2" customWidth="1"/>
    <col min="4" max="4" width="10.375" style="3" hidden="1" customWidth="1"/>
    <col min="5" max="5" width="9.625" style="28" hidden="1" customWidth="1"/>
    <col min="6" max="6" width="8.125" style="28" hidden="1" customWidth="1"/>
    <col min="7" max="7" width="9.625" style="29" hidden="1" customWidth="1"/>
    <col min="8" max="8" width="17.5" style="29" hidden="1" customWidth="1"/>
    <col min="9" max="9" width="12.5" style="30" hidden="1" customWidth="1"/>
    <col min="10" max="10" width="7" style="31" hidden="1" customWidth="1"/>
    <col min="11" max="12" width="7" style="28" hidden="1" customWidth="1"/>
    <col min="13" max="13" width="13.875" style="28" hidden="1" customWidth="1"/>
    <col min="14" max="14" width="7.875" style="28" hidden="1" customWidth="1"/>
    <col min="15" max="15" width="9.5" style="28" hidden="1" customWidth="1"/>
    <col min="16" max="16" width="6.875" style="28" hidden="1" customWidth="1"/>
    <col min="17" max="17" width="9" style="28" hidden="1" customWidth="1"/>
    <col min="18" max="18" width="5.875" style="28" hidden="1" customWidth="1"/>
    <col min="19" max="19" width="5.25" style="28" hidden="1" customWidth="1"/>
    <col min="20" max="20" width="6.5" style="28" hidden="1" customWidth="1"/>
    <col min="21" max="22" width="7" style="28" hidden="1" customWidth="1"/>
    <col min="23" max="23" width="10.625" style="28" hidden="1" customWidth="1"/>
    <col min="24" max="24" width="10.5" style="28" hidden="1" customWidth="1"/>
    <col min="25" max="25" width="7" style="28" hidden="1" customWidth="1"/>
    <col min="26" max="16384" width="7" style="28"/>
  </cols>
  <sheetData>
    <row r="1" spans="1:25" ht="21.75" customHeight="1">
      <c r="A1" s="27" t="s">
        <v>156</v>
      </c>
    </row>
    <row r="2" spans="1:25" ht="23.25">
      <c r="A2" s="191" t="s">
        <v>137</v>
      </c>
      <c r="B2" s="193"/>
      <c r="C2" s="192"/>
      <c r="G2" s="28"/>
      <c r="H2" s="28"/>
      <c r="I2" s="28"/>
    </row>
    <row r="3" spans="1:25" s="3" customFormat="1" ht="21" customHeight="1">
      <c r="A3" s="4"/>
      <c r="C3" s="32" t="s">
        <v>18</v>
      </c>
      <c r="E3" s="3">
        <v>12.11</v>
      </c>
      <c r="G3" s="3">
        <v>12.22</v>
      </c>
      <c r="J3" s="2"/>
      <c r="M3" s="3">
        <v>1.2</v>
      </c>
    </row>
    <row r="4" spans="1:25" s="3" customFormat="1" ht="27" customHeight="1">
      <c r="A4" s="33" t="s">
        <v>19</v>
      </c>
      <c r="B4" s="34" t="s">
        <v>20</v>
      </c>
      <c r="C4" s="35" t="s">
        <v>33</v>
      </c>
      <c r="G4" s="36" t="s">
        <v>21</v>
      </c>
      <c r="H4" s="36" t="s">
        <v>22</v>
      </c>
      <c r="I4" s="36" t="s">
        <v>23</v>
      </c>
      <c r="J4" s="2"/>
      <c r="M4" s="36" t="s">
        <v>21</v>
      </c>
      <c r="N4" s="37" t="s">
        <v>22</v>
      </c>
      <c r="O4" s="36" t="s">
        <v>23</v>
      </c>
    </row>
    <row r="5" spans="1:25" s="3" customFormat="1" ht="26.25" customHeight="1">
      <c r="A5" s="7" t="s">
        <v>53</v>
      </c>
      <c r="B5" s="38" t="s">
        <v>64</v>
      </c>
      <c r="C5" s="5"/>
      <c r="D5" s="39">
        <v>105429</v>
      </c>
      <c r="E5" s="40">
        <v>595734.14</v>
      </c>
      <c r="F5" s="3">
        <f>104401+13602</f>
        <v>118003</v>
      </c>
      <c r="G5" s="41" t="s">
        <v>8</v>
      </c>
      <c r="H5" s="41" t="s">
        <v>24</v>
      </c>
      <c r="I5" s="42">
        <v>596221.15</v>
      </c>
      <c r="J5" s="2">
        <f t="shared" ref="J5:J9" si="0">G5-A5</f>
        <v>-8</v>
      </c>
      <c r="K5" s="39">
        <f t="shared" ref="K5:K9" si="1">I5-C5</f>
        <v>596221.15</v>
      </c>
      <c r="L5" s="39">
        <v>75943</v>
      </c>
      <c r="M5" s="41" t="s">
        <v>8</v>
      </c>
      <c r="N5" s="41" t="s">
        <v>24</v>
      </c>
      <c r="O5" s="42">
        <v>643048.94999999995</v>
      </c>
      <c r="P5" s="2">
        <f t="shared" ref="P5:P9" si="2">M5-A5</f>
        <v>-8</v>
      </c>
      <c r="Q5" s="39">
        <f t="shared" ref="Q5:Q9" si="3">O5-C5</f>
        <v>643048.94999999995</v>
      </c>
      <c r="S5" s="3">
        <v>717759</v>
      </c>
      <c r="U5" s="43" t="s">
        <v>8</v>
      </c>
      <c r="V5" s="43" t="s">
        <v>24</v>
      </c>
      <c r="W5" s="44">
        <v>659380.53</v>
      </c>
      <c r="X5" s="3">
        <f t="shared" ref="X5:X9" si="4">C5-W5</f>
        <v>-659380.53</v>
      </c>
      <c r="Y5" s="3">
        <f t="shared" ref="Y5:Y9" si="5">U5-A5</f>
        <v>-8</v>
      </c>
    </row>
    <row r="6" spans="1:25" s="100" customFormat="1" ht="26.25" customHeight="1">
      <c r="A6" s="84" t="s">
        <v>54</v>
      </c>
      <c r="B6" s="83" t="s">
        <v>65</v>
      </c>
      <c r="C6" s="98">
        <v>17447</v>
      </c>
      <c r="D6" s="99"/>
      <c r="E6" s="99">
        <v>7616.62</v>
      </c>
      <c r="G6" s="59" t="s">
        <v>7</v>
      </c>
      <c r="H6" s="59" t="s">
        <v>25</v>
      </c>
      <c r="I6" s="101">
        <v>7616.62</v>
      </c>
      <c r="J6" s="102">
        <f t="shared" si="0"/>
        <v>-800</v>
      </c>
      <c r="K6" s="99">
        <f t="shared" si="1"/>
        <v>-9830.380000000001</v>
      </c>
      <c r="L6" s="99"/>
      <c r="M6" s="59" t="s">
        <v>7</v>
      </c>
      <c r="N6" s="59" t="s">
        <v>25</v>
      </c>
      <c r="O6" s="101">
        <v>7749.58</v>
      </c>
      <c r="P6" s="102">
        <f t="shared" si="2"/>
        <v>-800</v>
      </c>
      <c r="Q6" s="99">
        <f t="shared" si="3"/>
        <v>-9697.42</v>
      </c>
      <c r="U6" s="60" t="s">
        <v>7</v>
      </c>
      <c r="V6" s="60" t="s">
        <v>25</v>
      </c>
      <c r="W6" s="103">
        <v>8475.4699999999993</v>
      </c>
      <c r="X6" s="100">
        <f t="shared" si="4"/>
        <v>8971.5300000000007</v>
      </c>
      <c r="Y6" s="100">
        <f t="shared" si="5"/>
        <v>-800</v>
      </c>
    </row>
    <row r="7" spans="1:25" s="106" customFormat="1" ht="26.25" customHeight="1">
      <c r="A7" s="61" t="s">
        <v>14</v>
      </c>
      <c r="B7" s="45" t="s">
        <v>66</v>
      </c>
      <c r="C7" s="104">
        <v>17447</v>
      </c>
      <c r="D7" s="105"/>
      <c r="E7" s="105">
        <v>3922.87</v>
      </c>
      <c r="G7" s="63" t="s">
        <v>6</v>
      </c>
      <c r="H7" s="63" t="s">
        <v>26</v>
      </c>
      <c r="I7" s="107">
        <v>3922.87</v>
      </c>
      <c r="J7" s="108">
        <f t="shared" si="0"/>
        <v>-80000</v>
      </c>
      <c r="K7" s="105">
        <f t="shared" si="1"/>
        <v>-13524.130000000001</v>
      </c>
      <c r="L7" s="105">
        <v>750</v>
      </c>
      <c r="M7" s="63" t="s">
        <v>6</v>
      </c>
      <c r="N7" s="63" t="s">
        <v>26</v>
      </c>
      <c r="O7" s="107">
        <v>4041.81</v>
      </c>
      <c r="P7" s="108">
        <f t="shared" si="2"/>
        <v>-80000</v>
      </c>
      <c r="Q7" s="105">
        <f t="shared" si="3"/>
        <v>-13405.19</v>
      </c>
      <c r="U7" s="64" t="s">
        <v>6</v>
      </c>
      <c r="V7" s="64" t="s">
        <v>26</v>
      </c>
      <c r="W7" s="109">
        <v>4680.9399999999996</v>
      </c>
      <c r="X7" s="106">
        <f t="shared" si="4"/>
        <v>12766.060000000001</v>
      </c>
      <c r="Y7" s="106">
        <f t="shared" si="5"/>
        <v>-80000</v>
      </c>
    </row>
    <row r="8" spans="1:25" s="3" customFormat="1" ht="26.25" customHeight="1">
      <c r="A8" s="84" t="s">
        <v>85</v>
      </c>
      <c r="B8" s="124" t="s">
        <v>86</v>
      </c>
      <c r="C8" s="5">
        <v>5435</v>
      </c>
      <c r="D8" s="39"/>
      <c r="E8" s="39">
        <v>7616.62</v>
      </c>
      <c r="G8" s="41" t="s">
        <v>7</v>
      </c>
      <c r="H8" s="41" t="s">
        <v>25</v>
      </c>
      <c r="I8" s="42">
        <v>7616.62</v>
      </c>
      <c r="J8" s="2">
        <f t="shared" si="0"/>
        <v>-802</v>
      </c>
      <c r="K8" s="39">
        <f t="shared" si="1"/>
        <v>2181.62</v>
      </c>
      <c r="L8" s="39"/>
      <c r="M8" s="41" t="s">
        <v>7</v>
      </c>
      <c r="N8" s="41" t="s">
        <v>25</v>
      </c>
      <c r="O8" s="42">
        <v>7749.58</v>
      </c>
      <c r="P8" s="2">
        <f t="shared" si="2"/>
        <v>-802</v>
      </c>
      <c r="Q8" s="39">
        <f t="shared" si="3"/>
        <v>2314.58</v>
      </c>
      <c r="U8" s="43" t="s">
        <v>7</v>
      </c>
      <c r="V8" s="43" t="s">
        <v>25</v>
      </c>
      <c r="W8" s="44">
        <v>8475.4699999999993</v>
      </c>
      <c r="X8" s="3">
        <f t="shared" si="4"/>
        <v>-3040.4699999999993</v>
      </c>
      <c r="Y8" s="3">
        <f t="shared" si="5"/>
        <v>-802</v>
      </c>
    </row>
    <row r="9" spans="1:25" s="3" customFormat="1" ht="26.25" customHeight="1">
      <c r="A9" s="61" t="s">
        <v>87</v>
      </c>
      <c r="B9" s="65" t="s">
        <v>88</v>
      </c>
      <c r="C9" s="5">
        <v>5435</v>
      </c>
      <c r="D9" s="39"/>
      <c r="E9" s="39">
        <v>3922.87</v>
      </c>
      <c r="G9" s="41" t="s">
        <v>6</v>
      </c>
      <c r="H9" s="41" t="s">
        <v>26</v>
      </c>
      <c r="I9" s="42">
        <v>3922.87</v>
      </c>
      <c r="J9" s="2">
        <f t="shared" si="0"/>
        <v>-80200</v>
      </c>
      <c r="K9" s="39">
        <f t="shared" si="1"/>
        <v>-1512.13</v>
      </c>
      <c r="L9" s="39">
        <v>750</v>
      </c>
      <c r="M9" s="41" t="s">
        <v>6</v>
      </c>
      <c r="N9" s="41" t="s">
        <v>26</v>
      </c>
      <c r="O9" s="42">
        <v>4041.81</v>
      </c>
      <c r="P9" s="2">
        <f t="shared" si="2"/>
        <v>-80200</v>
      </c>
      <c r="Q9" s="39">
        <f t="shared" si="3"/>
        <v>-1393.19</v>
      </c>
      <c r="U9" s="43" t="s">
        <v>6</v>
      </c>
      <c r="V9" s="43" t="s">
        <v>26</v>
      </c>
      <c r="W9" s="44">
        <v>4680.9399999999996</v>
      </c>
      <c r="X9" s="3">
        <f t="shared" si="4"/>
        <v>754.0600000000004</v>
      </c>
      <c r="Y9" s="3">
        <f t="shared" si="5"/>
        <v>-80200</v>
      </c>
    </row>
    <row r="10" spans="1:25" s="3" customFormat="1" ht="26.25" customHeight="1">
      <c r="A10" s="84" t="s">
        <v>89</v>
      </c>
      <c r="B10" s="124" t="s">
        <v>90</v>
      </c>
      <c r="C10" s="5">
        <v>163</v>
      </c>
      <c r="D10" s="39"/>
      <c r="E10" s="39">
        <v>7616.62</v>
      </c>
      <c r="G10" s="41" t="s">
        <v>7</v>
      </c>
      <c r="H10" s="41" t="s">
        <v>25</v>
      </c>
      <c r="I10" s="42">
        <v>7616.62</v>
      </c>
      <c r="J10" s="2">
        <f t="shared" ref="J10:J12" si="6">G10-A10</f>
        <v>-804</v>
      </c>
      <c r="K10" s="39">
        <f t="shared" ref="K10:K12" si="7">I10-C10</f>
        <v>7453.62</v>
      </c>
      <c r="L10" s="39"/>
      <c r="M10" s="41" t="s">
        <v>7</v>
      </c>
      <c r="N10" s="41" t="s">
        <v>25</v>
      </c>
      <c r="O10" s="42">
        <v>7749.58</v>
      </c>
      <c r="P10" s="2">
        <f t="shared" ref="P10:P12" si="8">M10-A10</f>
        <v>-804</v>
      </c>
      <c r="Q10" s="39">
        <f t="shared" ref="Q10:Q12" si="9">O10-C10</f>
        <v>7586.58</v>
      </c>
      <c r="U10" s="43" t="s">
        <v>7</v>
      </c>
      <c r="V10" s="43" t="s">
        <v>25</v>
      </c>
      <c r="W10" s="44">
        <v>8475.4699999999993</v>
      </c>
      <c r="X10" s="3">
        <f t="shared" ref="X10:X12" si="10">C10-W10</f>
        <v>-8312.4699999999993</v>
      </c>
      <c r="Y10" s="3">
        <f t="shared" ref="Y10:Y12" si="11">U10-A10</f>
        <v>-804</v>
      </c>
    </row>
    <row r="11" spans="1:25" s="3" customFormat="1" ht="26.25" customHeight="1">
      <c r="A11" s="61" t="s">
        <v>91</v>
      </c>
      <c r="B11" s="65" t="s">
        <v>92</v>
      </c>
      <c r="C11" s="5">
        <v>163</v>
      </c>
      <c r="D11" s="39"/>
      <c r="E11" s="39">
        <v>3922.87</v>
      </c>
      <c r="G11" s="41" t="s">
        <v>6</v>
      </c>
      <c r="H11" s="41" t="s">
        <v>26</v>
      </c>
      <c r="I11" s="42">
        <v>3922.87</v>
      </c>
      <c r="J11" s="2">
        <f t="shared" si="6"/>
        <v>-80400</v>
      </c>
      <c r="K11" s="39">
        <f t="shared" si="7"/>
        <v>3759.87</v>
      </c>
      <c r="L11" s="39">
        <v>750</v>
      </c>
      <c r="M11" s="41" t="s">
        <v>6</v>
      </c>
      <c r="N11" s="41" t="s">
        <v>26</v>
      </c>
      <c r="O11" s="42">
        <v>4041.81</v>
      </c>
      <c r="P11" s="2">
        <f t="shared" si="8"/>
        <v>-80400</v>
      </c>
      <c r="Q11" s="39">
        <f t="shared" si="9"/>
        <v>3878.81</v>
      </c>
      <c r="U11" s="43" t="s">
        <v>6</v>
      </c>
      <c r="V11" s="43" t="s">
        <v>26</v>
      </c>
      <c r="W11" s="44">
        <v>4680.9399999999996</v>
      </c>
      <c r="X11" s="3">
        <f t="shared" si="10"/>
        <v>-4517.9399999999996</v>
      </c>
      <c r="Y11" s="3">
        <f t="shared" si="11"/>
        <v>-80400</v>
      </c>
    </row>
    <row r="12" spans="1:25" s="3" customFormat="1" ht="26.25" customHeight="1">
      <c r="A12" s="84">
        <v>20910</v>
      </c>
      <c r="B12" s="124" t="s">
        <v>1114</v>
      </c>
      <c r="C12" s="5">
        <v>9615</v>
      </c>
      <c r="D12" s="39"/>
      <c r="E12" s="39">
        <v>135.6</v>
      </c>
      <c r="G12" s="41" t="s">
        <v>5</v>
      </c>
      <c r="H12" s="41" t="s">
        <v>27</v>
      </c>
      <c r="I12" s="42">
        <v>135.6</v>
      </c>
      <c r="J12" s="2">
        <f t="shared" si="6"/>
        <v>1989289</v>
      </c>
      <c r="K12" s="39">
        <f t="shared" si="7"/>
        <v>-9479.4</v>
      </c>
      <c r="L12" s="39"/>
      <c r="M12" s="41" t="s">
        <v>5</v>
      </c>
      <c r="N12" s="41" t="s">
        <v>27</v>
      </c>
      <c r="O12" s="42">
        <v>135.6</v>
      </c>
      <c r="P12" s="2">
        <f t="shared" si="8"/>
        <v>1989289</v>
      </c>
      <c r="Q12" s="39">
        <f t="shared" si="9"/>
        <v>-9479.4</v>
      </c>
      <c r="U12" s="43" t="s">
        <v>5</v>
      </c>
      <c r="V12" s="43" t="s">
        <v>27</v>
      </c>
      <c r="W12" s="44">
        <v>135.6</v>
      </c>
      <c r="X12" s="3">
        <f t="shared" si="10"/>
        <v>9479.4</v>
      </c>
      <c r="Y12" s="3">
        <f t="shared" si="11"/>
        <v>1989289</v>
      </c>
    </row>
    <row r="13" spans="1:25" s="3" customFormat="1" ht="26.25" customHeight="1">
      <c r="A13" s="84" t="s">
        <v>1115</v>
      </c>
      <c r="B13" s="124" t="s">
        <v>1116</v>
      </c>
      <c r="C13" s="5">
        <v>885</v>
      </c>
      <c r="D13" s="39"/>
      <c r="E13" s="39"/>
      <c r="G13" s="41"/>
      <c r="H13" s="41"/>
      <c r="I13" s="42"/>
      <c r="J13" s="2"/>
      <c r="K13" s="39"/>
      <c r="L13" s="39"/>
      <c r="M13" s="41"/>
      <c r="N13" s="41"/>
      <c r="O13" s="42"/>
      <c r="P13" s="2"/>
      <c r="Q13" s="39"/>
      <c r="U13" s="43"/>
      <c r="V13" s="43"/>
      <c r="W13" s="44"/>
    </row>
    <row r="14" spans="1:25" s="3" customFormat="1" ht="26.25" customHeight="1">
      <c r="A14" s="84" t="s">
        <v>1117</v>
      </c>
      <c r="B14" s="124" t="s">
        <v>1118</v>
      </c>
      <c r="C14" s="5">
        <v>27778</v>
      </c>
      <c r="D14" s="39"/>
      <c r="E14" s="39"/>
      <c r="G14" s="41"/>
      <c r="H14" s="41"/>
      <c r="I14" s="42"/>
      <c r="J14" s="2"/>
      <c r="K14" s="39"/>
      <c r="L14" s="39"/>
      <c r="M14" s="41"/>
      <c r="N14" s="41"/>
      <c r="O14" s="42"/>
      <c r="P14" s="2"/>
      <c r="Q14" s="39"/>
      <c r="U14" s="43"/>
      <c r="V14" s="43"/>
      <c r="W14" s="44"/>
    </row>
    <row r="15" spans="1:25" s="3" customFormat="1" ht="26.25" customHeight="1">
      <c r="A15" s="84"/>
      <c r="B15" s="124"/>
      <c r="C15" s="5"/>
      <c r="D15" s="39"/>
      <c r="E15" s="39"/>
      <c r="G15" s="41"/>
      <c r="H15" s="41"/>
      <c r="I15" s="42"/>
      <c r="J15" s="2"/>
      <c r="K15" s="39"/>
      <c r="L15" s="39"/>
      <c r="M15" s="41"/>
      <c r="N15" s="41"/>
      <c r="O15" s="42"/>
      <c r="P15" s="2"/>
      <c r="Q15" s="39"/>
      <c r="U15" s="43"/>
      <c r="V15" s="43"/>
      <c r="W15" s="44"/>
    </row>
    <row r="16" spans="1:25" s="3" customFormat="1" ht="26.25" customHeight="1">
      <c r="A16" s="84"/>
      <c r="B16" s="124"/>
      <c r="C16" s="5"/>
      <c r="D16" s="39"/>
      <c r="E16" s="39"/>
      <c r="G16" s="41"/>
      <c r="H16" s="41"/>
      <c r="I16" s="42"/>
      <c r="J16" s="2"/>
      <c r="K16" s="39"/>
      <c r="L16" s="39"/>
      <c r="M16" s="41"/>
      <c r="N16" s="41"/>
      <c r="O16" s="42"/>
      <c r="P16" s="2"/>
      <c r="Q16" s="39"/>
      <c r="U16" s="43"/>
      <c r="V16" s="43"/>
      <c r="W16" s="44"/>
    </row>
    <row r="17" spans="1:25" s="3" customFormat="1" ht="26.25" customHeight="1">
      <c r="A17" s="84" t="s">
        <v>0</v>
      </c>
      <c r="B17" s="124"/>
      <c r="C17" s="5"/>
      <c r="D17" s="39"/>
      <c r="E17" s="39">
        <v>7616.62</v>
      </c>
      <c r="G17" s="41" t="s">
        <v>7</v>
      </c>
      <c r="H17" s="41" t="s">
        <v>25</v>
      </c>
      <c r="I17" s="42">
        <v>7616.62</v>
      </c>
      <c r="J17" s="2" t="e">
        <f t="shared" ref="J17" si="12">G17-A17</f>
        <v>#VALUE!</v>
      </c>
      <c r="K17" s="39">
        <f t="shared" ref="K17" si="13">I17-C17</f>
        <v>7616.62</v>
      </c>
      <c r="L17" s="39"/>
      <c r="M17" s="41" t="s">
        <v>7</v>
      </c>
      <c r="N17" s="41" t="s">
        <v>25</v>
      </c>
      <c r="O17" s="42">
        <v>7749.58</v>
      </c>
      <c r="P17" s="2" t="e">
        <f t="shared" ref="P17" si="14">M17-A17</f>
        <v>#VALUE!</v>
      </c>
      <c r="Q17" s="39">
        <f t="shared" ref="Q17" si="15">O17-C17</f>
        <v>7749.58</v>
      </c>
      <c r="U17" s="43" t="s">
        <v>7</v>
      </c>
      <c r="V17" s="43" t="s">
        <v>25</v>
      </c>
      <c r="W17" s="44">
        <v>8475.4699999999993</v>
      </c>
      <c r="X17" s="3">
        <f t="shared" ref="X17" si="16">C17-W17</f>
        <v>-8475.4699999999993</v>
      </c>
      <c r="Y17" s="3" t="e">
        <f t="shared" ref="Y17" si="17">U17-A17</f>
        <v>#VALUE!</v>
      </c>
    </row>
    <row r="18" spans="1:25" s="3" customFormat="1" ht="26.25" customHeight="1">
      <c r="A18" s="194" t="s">
        <v>28</v>
      </c>
      <c r="B18" s="195"/>
      <c r="C18" s="9">
        <f>SUM(C6,C8,C10,C12,C13,C14)</f>
        <v>61323</v>
      </c>
      <c r="G18" s="36" t="str">
        <f>""</f>
        <v/>
      </c>
      <c r="H18" s="36" t="str">
        <f>""</f>
        <v/>
      </c>
      <c r="I18" s="36" t="str">
        <f>""</f>
        <v/>
      </c>
      <c r="J18" s="2"/>
      <c r="M18" s="36" t="str">
        <f>""</f>
        <v/>
      </c>
      <c r="N18" s="37" t="str">
        <f>""</f>
        <v/>
      </c>
      <c r="O18" s="36" t="str">
        <f>""</f>
        <v/>
      </c>
      <c r="W18" s="8" t="e">
        <f>W19+#REF!+#REF!+#REF!+#REF!+#REF!+#REF!+#REF!+#REF!+#REF!+#REF!+#REF!+#REF!+#REF!+#REF!+#REF!+#REF!+#REF!+#REF!+#REF!+#REF!</f>
        <v>#REF!</v>
      </c>
      <c r="X18" s="8" t="e">
        <f>X19+#REF!+#REF!+#REF!+#REF!+#REF!+#REF!+#REF!+#REF!+#REF!+#REF!+#REF!+#REF!+#REF!+#REF!+#REF!+#REF!+#REF!+#REF!+#REF!+#REF!</f>
        <v>#REF!</v>
      </c>
    </row>
    <row r="19" spans="1:25" ht="19.5" customHeight="1">
      <c r="Q19" s="47"/>
      <c r="U19" s="48" t="s">
        <v>3</v>
      </c>
      <c r="V19" s="48" t="s">
        <v>29</v>
      </c>
      <c r="W19" s="49">
        <v>19998</v>
      </c>
      <c r="X19" s="28">
        <f>C19-W19</f>
        <v>-19998</v>
      </c>
      <c r="Y19" s="28">
        <f>U19-A19</f>
        <v>232</v>
      </c>
    </row>
    <row r="20" spans="1:25" ht="19.5" customHeight="1">
      <c r="Q20" s="47"/>
      <c r="U20" s="48" t="s">
        <v>2</v>
      </c>
      <c r="V20" s="48" t="s">
        <v>30</v>
      </c>
      <c r="W20" s="49">
        <v>19998</v>
      </c>
      <c r="X20" s="28">
        <f>C20-W20</f>
        <v>-19998</v>
      </c>
      <c r="Y20" s="28">
        <f>U20-A20</f>
        <v>23203</v>
      </c>
    </row>
    <row r="21" spans="1:25" ht="19.5" customHeight="1">
      <c r="Q21" s="47"/>
      <c r="U21" s="48" t="s">
        <v>1</v>
      </c>
      <c r="V21" s="48" t="s">
        <v>31</v>
      </c>
      <c r="W21" s="49">
        <v>19998</v>
      </c>
      <c r="X21" s="28">
        <f>C21-W21</f>
        <v>-19998</v>
      </c>
      <c r="Y21" s="28">
        <f>U21-A21</f>
        <v>2320301</v>
      </c>
    </row>
    <row r="22" spans="1:25" ht="19.5" customHeight="1">
      <c r="Q22" s="47"/>
    </row>
    <row r="23" spans="1:25" ht="19.5" customHeight="1">
      <c r="Q23" s="47"/>
    </row>
    <row r="24" spans="1:25" ht="19.5" customHeight="1">
      <c r="Q24" s="47"/>
    </row>
    <row r="25" spans="1:25" ht="19.5" customHeight="1">
      <c r="Q25" s="47"/>
    </row>
    <row r="26" spans="1:25" ht="19.5" customHeight="1">
      <c r="Q26" s="47"/>
    </row>
    <row r="27" spans="1:25" ht="19.5" customHeight="1">
      <c r="Q27" s="47"/>
    </row>
    <row r="28" spans="1:25" ht="19.5" customHeight="1">
      <c r="Q28" s="47"/>
    </row>
    <row r="29" spans="1:25" ht="19.5" customHeight="1">
      <c r="Q29" s="47"/>
    </row>
    <row r="30" spans="1:25" ht="19.5" customHeight="1">
      <c r="Q30" s="47"/>
    </row>
    <row r="31" spans="1:25" ht="19.5" customHeight="1">
      <c r="Q31" s="47"/>
    </row>
    <row r="32" spans="1:25" ht="19.5" customHeight="1">
      <c r="Q32" s="47"/>
    </row>
    <row r="33" spans="17:17" ht="19.5" customHeight="1">
      <c r="Q33" s="47"/>
    </row>
    <row r="34" spans="17:17" ht="19.5" customHeight="1">
      <c r="Q34" s="47"/>
    </row>
  </sheetData>
  <mergeCells count="2">
    <mergeCell ref="A2:C2"/>
    <mergeCell ref="A18:B18"/>
  </mergeCells>
  <phoneticPr fontId="2" type="noConversion"/>
  <printOptions horizontalCentered="1"/>
  <pageMargins left="0.98425196850393704" right="0.74803149606299213" top="1.1811023622047245" bottom="0.98425196850393704" header="0.51181102362204722" footer="0.51181102362204722"/>
  <pageSetup paperSize="9"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4" sqref="A4"/>
    </sheetView>
  </sheetViews>
  <sheetFormatPr defaultRowHeight="13.5"/>
  <sheetData/>
  <phoneticPr fontId="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topLeftCell="A10" workbookViewId="0">
      <selection activeCell="Z5" sqref="Z5"/>
    </sheetView>
  </sheetViews>
  <sheetFormatPr defaultColWidth="7" defaultRowHeight="15"/>
  <cols>
    <col min="1" max="1" width="35.125" style="4" customWidth="1"/>
    <col min="2" max="2" width="29.625" style="164" customWidth="1"/>
    <col min="3" max="3" width="10.375" style="3" hidden="1" customWidth="1"/>
    <col min="4" max="4" width="9.625" style="28" hidden="1" customWidth="1"/>
    <col min="5" max="5" width="8.125" style="28" hidden="1" customWidth="1"/>
    <col min="6" max="6" width="9.625" style="29" hidden="1" customWidth="1"/>
    <col min="7" max="7" width="17.5" style="29" hidden="1" customWidth="1"/>
    <col min="8" max="8" width="12.5" style="30" hidden="1" customWidth="1"/>
    <col min="9" max="9" width="7" style="31" hidden="1" customWidth="1"/>
    <col min="10" max="11" width="7" style="28" hidden="1" customWidth="1"/>
    <col min="12" max="12" width="13.875" style="28" hidden="1" customWidth="1"/>
    <col min="13" max="13" width="7.875" style="28" hidden="1" customWidth="1"/>
    <col min="14" max="14" width="9.5" style="28" hidden="1" customWidth="1"/>
    <col min="15" max="15" width="6.875" style="28" hidden="1" customWidth="1"/>
    <col min="16" max="16" width="9" style="28" hidden="1" customWidth="1"/>
    <col min="17" max="17" width="5.875" style="28" hidden="1" customWidth="1"/>
    <col min="18" max="18" width="5.25" style="28" hidden="1" customWidth="1"/>
    <col min="19" max="19" width="6.5" style="28" hidden="1" customWidth="1"/>
    <col min="20" max="21" width="7" style="28" hidden="1" customWidth="1"/>
    <col min="22" max="22" width="10.625" style="28" hidden="1" customWidth="1"/>
    <col min="23" max="23" width="10.5" style="28" hidden="1" customWidth="1"/>
    <col min="24" max="24" width="7" style="28" hidden="1" customWidth="1"/>
    <col min="25" max="16384" width="7" style="28"/>
  </cols>
  <sheetData>
    <row r="1" spans="1:24" ht="29.25" customHeight="1">
      <c r="A1" s="27" t="s">
        <v>32</v>
      </c>
    </row>
    <row r="2" spans="1:24" ht="24.75" customHeight="1">
      <c r="A2" s="191" t="s">
        <v>119</v>
      </c>
      <c r="B2" s="192"/>
      <c r="F2" s="28"/>
      <c r="G2" s="28"/>
      <c r="H2" s="28"/>
    </row>
    <row r="3" spans="1:24" s="3" customFormat="1" ht="21.75" customHeight="1">
      <c r="A3" s="4"/>
      <c r="B3" s="121" t="s">
        <v>18</v>
      </c>
      <c r="D3" s="3">
        <v>12.11</v>
      </c>
      <c r="F3" s="3">
        <v>12.22</v>
      </c>
      <c r="I3" s="2"/>
      <c r="L3" s="3">
        <v>1.2</v>
      </c>
    </row>
    <row r="4" spans="1:24" s="3" customFormat="1" ht="18.75" customHeight="1">
      <c r="A4" s="20" t="s">
        <v>104</v>
      </c>
      <c r="B4" s="35" t="s">
        <v>33</v>
      </c>
      <c r="F4" s="36" t="s">
        <v>21</v>
      </c>
      <c r="G4" s="36" t="s">
        <v>22</v>
      </c>
      <c r="H4" s="36" t="s">
        <v>23</v>
      </c>
      <c r="I4" s="2"/>
      <c r="L4" s="36" t="s">
        <v>21</v>
      </c>
      <c r="M4" s="37" t="s">
        <v>22</v>
      </c>
      <c r="N4" s="36" t="s">
        <v>23</v>
      </c>
    </row>
    <row r="5" spans="1:24" s="4" customFormat="1" ht="18.75" customHeight="1">
      <c r="A5" s="146" t="s">
        <v>105</v>
      </c>
      <c r="B5" s="165">
        <f>SUM(B6:B24)</f>
        <v>212155</v>
      </c>
      <c r="C5" s="4">
        <v>105429</v>
      </c>
      <c r="D5" s="4">
        <v>595734.14</v>
      </c>
      <c r="E5" s="4">
        <f>104401+13602</f>
        <v>118003</v>
      </c>
      <c r="F5" s="56" t="s">
        <v>8</v>
      </c>
      <c r="G5" s="56" t="s">
        <v>24</v>
      </c>
      <c r="H5" s="56">
        <v>596221.15</v>
      </c>
      <c r="I5" s="4" t="e">
        <f t="shared" ref="I5:I27" si="0">F5-A5</f>
        <v>#VALUE!</v>
      </c>
      <c r="J5" s="4">
        <f t="shared" ref="J5:J31" si="1">H5-B5</f>
        <v>384066.15</v>
      </c>
      <c r="K5" s="4">
        <v>75943</v>
      </c>
      <c r="L5" s="56" t="s">
        <v>8</v>
      </c>
      <c r="M5" s="56" t="s">
        <v>24</v>
      </c>
      <c r="N5" s="56">
        <v>643048.94999999995</v>
      </c>
      <c r="O5" s="4" t="e">
        <f t="shared" ref="O5:O27" si="2">L5-A5</f>
        <v>#VALUE!</v>
      </c>
      <c r="P5" s="4">
        <f t="shared" ref="P5:P31" si="3">N5-B5</f>
        <v>430893.94999999995</v>
      </c>
      <c r="R5" s="4">
        <v>717759</v>
      </c>
      <c r="T5" s="57" t="s">
        <v>8</v>
      </c>
      <c r="U5" s="57" t="s">
        <v>24</v>
      </c>
      <c r="V5" s="57">
        <v>659380.53</v>
      </c>
      <c r="W5" s="4">
        <f t="shared" ref="W5:W31" si="4">B5-V5</f>
        <v>-447225.53</v>
      </c>
      <c r="X5" s="4" t="e">
        <f t="shared" ref="X5:X27" si="5">T5-A5</f>
        <v>#VALUE!</v>
      </c>
    </row>
    <row r="6" spans="1:24" s="58" customFormat="1" ht="18.75" customHeight="1">
      <c r="A6" s="19" t="s">
        <v>175</v>
      </c>
      <c r="B6" s="165">
        <v>22079</v>
      </c>
      <c r="D6" s="58">
        <v>7616.62</v>
      </c>
      <c r="F6" s="59" t="s">
        <v>7</v>
      </c>
      <c r="G6" s="59" t="s">
        <v>25</v>
      </c>
      <c r="H6" s="59">
        <v>7616.62</v>
      </c>
      <c r="I6" s="58" t="e">
        <f t="shared" si="0"/>
        <v>#VALUE!</v>
      </c>
      <c r="J6" s="58">
        <f t="shared" si="1"/>
        <v>-14462.380000000001</v>
      </c>
      <c r="L6" s="59" t="s">
        <v>7</v>
      </c>
      <c r="M6" s="59" t="s">
        <v>25</v>
      </c>
      <c r="N6" s="59">
        <v>7749.58</v>
      </c>
      <c r="O6" s="58" t="e">
        <f t="shared" si="2"/>
        <v>#VALUE!</v>
      </c>
      <c r="P6" s="58">
        <f t="shared" si="3"/>
        <v>-14329.42</v>
      </c>
      <c r="T6" s="60" t="s">
        <v>7</v>
      </c>
      <c r="U6" s="60" t="s">
        <v>25</v>
      </c>
      <c r="V6" s="60">
        <v>8475.4699999999993</v>
      </c>
      <c r="W6" s="58">
        <f t="shared" si="4"/>
        <v>13603.53</v>
      </c>
      <c r="X6" s="58" t="e">
        <f t="shared" si="5"/>
        <v>#VALUE!</v>
      </c>
    </row>
    <row r="7" spans="1:24" s="62" customFormat="1" ht="18.75" customHeight="1">
      <c r="A7" s="19" t="s">
        <v>176</v>
      </c>
      <c r="B7" s="165">
        <v>134</v>
      </c>
      <c r="D7" s="62">
        <v>3922.87</v>
      </c>
      <c r="F7" s="63" t="s">
        <v>6</v>
      </c>
      <c r="G7" s="63" t="s">
        <v>26</v>
      </c>
      <c r="H7" s="63">
        <v>3922.87</v>
      </c>
      <c r="I7" s="62" t="e">
        <f t="shared" si="0"/>
        <v>#VALUE!</v>
      </c>
      <c r="J7" s="62">
        <f t="shared" si="1"/>
        <v>3788.87</v>
      </c>
      <c r="K7" s="62">
        <v>750</v>
      </c>
      <c r="L7" s="63" t="s">
        <v>6</v>
      </c>
      <c r="M7" s="63" t="s">
        <v>26</v>
      </c>
      <c r="N7" s="63">
        <v>4041.81</v>
      </c>
      <c r="O7" s="62" t="e">
        <f t="shared" si="2"/>
        <v>#VALUE!</v>
      </c>
      <c r="P7" s="62">
        <f t="shared" si="3"/>
        <v>3907.81</v>
      </c>
      <c r="T7" s="64" t="s">
        <v>6</v>
      </c>
      <c r="U7" s="64" t="s">
        <v>26</v>
      </c>
      <c r="V7" s="64">
        <v>4680.9399999999996</v>
      </c>
      <c r="W7" s="62">
        <f t="shared" si="4"/>
        <v>-4546.9399999999996</v>
      </c>
      <c r="X7" s="62" t="e">
        <f t="shared" si="5"/>
        <v>#VALUE!</v>
      </c>
    </row>
    <row r="8" spans="1:24" s="62" customFormat="1" ht="18.75" customHeight="1">
      <c r="A8" s="19" t="s">
        <v>177</v>
      </c>
      <c r="B8" s="165">
        <v>11894</v>
      </c>
      <c r="F8" s="63"/>
      <c r="G8" s="63"/>
      <c r="H8" s="63"/>
      <c r="L8" s="63"/>
      <c r="M8" s="63"/>
      <c r="N8" s="63"/>
      <c r="T8" s="64"/>
      <c r="U8" s="64"/>
      <c r="V8" s="64"/>
    </row>
    <row r="9" spans="1:24" s="62" customFormat="1" ht="18.75" customHeight="1">
      <c r="A9" s="19" t="s">
        <v>178</v>
      </c>
      <c r="B9" s="165">
        <v>73703</v>
      </c>
      <c r="F9" s="63"/>
      <c r="G9" s="63"/>
      <c r="H9" s="63"/>
      <c r="L9" s="63"/>
      <c r="M9" s="63"/>
      <c r="N9" s="63"/>
      <c r="T9" s="64"/>
      <c r="U9" s="64"/>
      <c r="V9" s="64"/>
    </row>
    <row r="10" spans="1:24" s="62" customFormat="1" ht="18.75" customHeight="1">
      <c r="A10" s="19" t="s">
        <v>179</v>
      </c>
      <c r="B10" s="165">
        <v>148</v>
      </c>
      <c r="F10" s="63"/>
      <c r="G10" s="63"/>
      <c r="H10" s="63"/>
      <c r="L10" s="63"/>
      <c r="M10" s="63"/>
      <c r="N10" s="63"/>
      <c r="T10" s="64"/>
      <c r="U10" s="64"/>
      <c r="V10" s="64"/>
    </row>
    <row r="11" spans="1:24" s="62" customFormat="1" ht="18.75" customHeight="1">
      <c r="A11" s="19" t="s">
        <v>180</v>
      </c>
      <c r="B11" s="165">
        <v>1437</v>
      </c>
      <c r="F11" s="63"/>
      <c r="G11" s="63"/>
      <c r="H11" s="63"/>
      <c r="L11" s="63"/>
      <c r="M11" s="63"/>
      <c r="N11" s="63"/>
      <c r="T11" s="64"/>
      <c r="U11" s="64"/>
      <c r="V11" s="64"/>
    </row>
    <row r="12" spans="1:24" s="62" customFormat="1" ht="18.75" customHeight="1">
      <c r="A12" s="19" t="s">
        <v>181</v>
      </c>
      <c r="B12" s="165">
        <v>22949</v>
      </c>
      <c r="F12" s="63"/>
      <c r="G12" s="63"/>
      <c r="H12" s="63"/>
      <c r="L12" s="63"/>
      <c r="M12" s="63"/>
      <c r="N12" s="63"/>
      <c r="T12" s="64"/>
      <c r="U12" s="64"/>
      <c r="V12" s="64"/>
    </row>
    <row r="13" spans="1:24" s="62" customFormat="1" ht="18.75" customHeight="1">
      <c r="A13" s="19" t="s">
        <v>182</v>
      </c>
      <c r="B13" s="165">
        <v>31590</v>
      </c>
      <c r="F13" s="63"/>
      <c r="G13" s="63"/>
      <c r="H13" s="63"/>
      <c r="L13" s="63"/>
      <c r="M13" s="63"/>
      <c r="N13" s="63"/>
      <c r="T13" s="64"/>
      <c r="U13" s="64"/>
      <c r="V13" s="64"/>
    </row>
    <row r="14" spans="1:24" s="62" customFormat="1" ht="18.75" customHeight="1">
      <c r="A14" s="19" t="s">
        <v>183</v>
      </c>
      <c r="B14" s="165">
        <v>2766</v>
      </c>
      <c r="F14" s="63"/>
      <c r="G14" s="63"/>
      <c r="H14" s="63"/>
      <c r="L14" s="63"/>
      <c r="M14" s="63"/>
      <c r="N14" s="63"/>
      <c r="T14" s="64"/>
      <c r="U14" s="64"/>
      <c r="V14" s="64"/>
    </row>
    <row r="15" spans="1:24" s="62" customFormat="1" ht="18.75" customHeight="1">
      <c r="A15" s="19" t="s">
        <v>184</v>
      </c>
      <c r="B15" s="165">
        <v>7179</v>
      </c>
      <c r="F15" s="63"/>
      <c r="G15" s="63"/>
      <c r="H15" s="63"/>
      <c r="L15" s="63"/>
      <c r="M15" s="63"/>
      <c r="N15" s="63"/>
      <c r="T15" s="64"/>
      <c r="U15" s="64"/>
      <c r="V15" s="64"/>
    </row>
    <row r="16" spans="1:24" s="62" customFormat="1" ht="18.75" customHeight="1">
      <c r="A16" s="19" t="s">
        <v>185</v>
      </c>
      <c r="B16" s="165">
        <v>20861</v>
      </c>
      <c r="F16" s="63"/>
      <c r="G16" s="63"/>
      <c r="H16" s="63"/>
      <c r="L16" s="63"/>
      <c r="M16" s="63"/>
      <c r="N16" s="63"/>
      <c r="T16" s="64"/>
      <c r="U16" s="64"/>
      <c r="V16" s="64"/>
    </row>
    <row r="17" spans="1:24" s="62" customFormat="1" ht="18.75" customHeight="1">
      <c r="A17" s="19" t="s">
        <v>186</v>
      </c>
      <c r="B17" s="165">
        <v>2321</v>
      </c>
      <c r="F17" s="63"/>
      <c r="G17" s="63"/>
      <c r="H17" s="63"/>
      <c r="L17" s="63"/>
      <c r="M17" s="63"/>
      <c r="N17" s="63"/>
      <c r="T17" s="64"/>
      <c r="U17" s="64"/>
      <c r="V17" s="64"/>
    </row>
    <row r="18" spans="1:24" s="62" customFormat="1" ht="18.75" customHeight="1">
      <c r="A18" s="19" t="s">
        <v>187</v>
      </c>
      <c r="B18" s="165">
        <v>1324</v>
      </c>
      <c r="F18" s="63"/>
      <c r="G18" s="63"/>
      <c r="H18" s="63"/>
      <c r="L18" s="63"/>
      <c r="M18" s="63"/>
      <c r="N18" s="63"/>
      <c r="T18" s="64"/>
      <c r="U18" s="64"/>
      <c r="V18" s="64"/>
    </row>
    <row r="19" spans="1:24" s="62" customFormat="1" ht="18.75" customHeight="1">
      <c r="A19" s="19" t="s">
        <v>188</v>
      </c>
      <c r="B19" s="165">
        <v>578</v>
      </c>
      <c r="F19" s="63"/>
      <c r="G19" s="63"/>
      <c r="H19" s="63"/>
      <c r="L19" s="63"/>
      <c r="M19" s="63"/>
      <c r="N19" s="63"/>
      <c r="T19" s="64"/>
      <c r="U19" s="64"/>
      <c r="V19" s="64"/>
    </row>
    <row r="20" spans="1:24" s="62" customFormat="1" ht="18.75" customHeight="1">
      <c r="A20" s="19" t="s">
        <v>189</v>
      </c>
      <c r="B20" s="165">
        <v>3408</v>
      </c>
      <c r="F20" s="63"/>
      <c r="G20" s="63"/>
      <c r="H20" s="63"/>
      <c r="L20" s="63"/>
      <c r="M20" s="63"/>
      <c r="N20" s="63"/>
      <c r="T20" s="64"/>
      <c r="U20" s="64"/>
      <c r="V20" s="64"/>
    </row>
    <row r="21" spans="1:24" s="62" customFormat="1" ht="18.75" customHeight="1">
      <c r="A21" s="19" t="s">
        <v>190</v>
      </c>
      <c r="B21" s="165">
        <v>7688</v>
      </c>
      <c r="F21" s="63"/>
      <c r="G21" s="63"/>
      <c r="H21" s="63"/>
      <c r="L21" s="63"/>
      <c r="M21" s="63"/>
      <c r="N21" s="63"/>
      <c r="T21" s="64"/>
      <c r="U21" s="64"/>
      <c r="V21" s="64"/>
    </row>
    <row r="22" spans="1:24" s="62" customFormat="1" ht="18.75" customHeight="1">
      <c r="A22" s="19" t="s">
        <v>191</v>
      </c>
      <c r="B22" s="165">
        <v>272</v>
      </c>
      <c r="F22" s="63"/>
      <c r="G22" s="63"/>
      <c r="H22" s="63"/>
      <c r="L22" s="63"/>
      <c r="M22" s="63"/>
      <c r="N22" s="63"/>
      <c r="T22" s="64"/>
      <c r="U22" s="64"/>
      <c r="V22" s="64"/>
    </row>
    <row r="23" spans="1:24" s="62" customFormat="1" ht="18.75" customHeight="1">
      <c r="A23" s="19" t="s">
        <v>192</v>
      </c>
      <c r="B23" s="165">
        <v>1718</v>
      </c>
      <c r="F23" s="63"/>
      <c r="G23" s="63"/>
      <c r="H23" s="63"/>
      <c r="L23" s="63"/>
      <c r="M23" s="63"/>
      <c r="N23" s="63"/>
      <c r="T23" s="64"/>
      <c r="U23" s="64"/>
      <c r="V23" s="64"/>
    </row>
    <row r="24" spans="1:24" s="62" customFormat="1" ht="18.75" customHeight="1">
      <c r="A24" s="19" t="s">
        <v>193</v>
      </c>
      <c r="B24" s="165">
        <v>106</v>
      </c>
      <c r="F24" s="63"/>
      <c r="G24" s="63"/>
      <c r="H24" s="63"/>
      <c r="L24" s="63"/>
      <c r="M24" s="63"/>
      <c r="N24" s="63"/>
      <c r="T24" s="64"/>
      <c r="U24" s="64"/>
      <c r="V24" s="64"/>
    </row>
    <row r="25" spans="1:24" s="3" customFormat="1" ht="18.75" customHeight="1">
      <c r="A25" s="19" t="s">
        <v>4</v>
      </c>
      <c r="B25" s="166"/>
      <c r="C25" s="46"/>
      <c r="D25" s="46">
        <v>135.6</v>
      </c>
      <c r="F25" s="41" t="s">
        <v>5</v>
      </c>
      <c r="G25" s="41" t="s">
        <v>27</v>
      </c>
      <c r="H25" s="42">
        <v>135.6</v>
      </c>
      <c r="I25" s="2" t="e">
        <f t="shared" si="0"/>
        <v>#VALUE!</v>
      </c>
      <c r="J25" s="39">
        <f t="shared" si="1"/>
        <v>135.6</v>
      </c>
      <c r="K25" s="39"/>
      <c r="L25" s="41" t="s">
        <v>5</v>
      </c>
      <c r="M25" s="41" t="s">
        <v>27</v>
      </c>
      <c r="N25" s="42">
        <v>135.6</v>
      </c>
      <c r="O25" s="2" t="e">
        <f t="shared" si="2"/>
        <v>#VALUE!</v>
      </c>
      <c r="P25" s="39">
        <f t="shared" si="3"/>
        <v>135.6</v>
      </c>
      <c r="T25" s="43" t="s">
        <v>5</v>
      </c>
      <c r="U25" s="43" t="s">
        <v>27</v>
      </c>
      <c r="V25" s="44">
        <v>135.6</v>
      </c>
      <c r="W25" s="3">
        <f t="shared" si="4"/>
        <v>-135.6</v>
      </c>
      <c r="X25" s="3" t="e">
        <f t="shared" si="5"/>
        <v>#VALUE!</v>
      </c>
    </row>
    <row r="26" spans="1:24" s="3" customFormat="1" ht="18.75" customHeight="1">
      <c r="A26" s="146" t="s">
        <v>106</v>
      </c>
      <c r="B26" s="166"/>
      <c r="C26" s="39">
        <v>105429</v>
      </c>
      <c r="D26" s="40">
        <v>595734.14</v>
      </c>
      <c r="E26" s="3">
        <f>104401+13602</f>
        <v>118003</v>
      </c>
      <c r="F26" s="41" t="s">
        <v>8</v>
      </c>
      <c r="G26" s="41" t="s">
        <v>24</v>
      </c>
      <c r="H26" s="42">
        <v>596221.15</v>
      </c>
      <c r="I26" s="2" t="e">
        <f t="shared" si="0"/>
        <v>#VALUE!</v>
      </c>
      <c r="J26" s="39">
        <f t="shared" si="1"/>
        <v>596221.15</v>
      </c>
      <c r="K26" s="39">
        <v>75943</v>
      </c>
      <c r="L26" s="41" t="s">
        <v>8</v>
      </c>
      <c r="M26" s="41" t="s">
        <v>24</v>
      </c>
      <c r="N26" s="42">
        <v>643048.94999999995</v>
      </c>
      <c r="O26" s="2" t="e">
        <f t="shared" si="2"/>
        <v>#VALUE!</v>
      </c>
      <c r="P26" s="39">
        <f t="shared" si="3"/>
        <v>643048.94999999995</v>
      </c>
      <c r="R26" s="3">
        <v>717759</v>
      </c>
      <c r="T26" s="43" t="s">
        <v>8</v>
      </c>
      <c r="U26" s="43" t="s">
        <v>24</v>
      </c>
      <c r="V26" s="44">
        <v>659380.53</v>
      </c>
      <c r="W26" s="3">
        <f t="shared" si="4"/>
        <v>-659380.53</v>
      </c>
      <c r="X26" s="3" t="e">
        <f t="shared" si="5"/>
        <v>#VALUE!</v>
      </c>
    </row>
    <row r="27" spans="1:24" s="3" customFormat="1" ht="18.75" customHeight="1">
      <c r="A27" s="19" t="s">
        <v>107</v>
      </c>
      <c r="B27" s="166"/>
      <c r="C27" s="39"/>
      <c r="D27" s="39">
        <v>7616.62</v>
      </c>
      <c r="F27" s="41" t="s">
        <v>7</v>
      </c>
      <c r="G27" s="41" t="s">
        <v>25</v>
      </c>
      <c r="H27" s="42">
        <v>7616.62</v>
      </c>
      <c r="I27" s="2" t="e">
        <f t="shared" si="0"/>
        <v>#VALUE!</v>
      </c>
      <c r="J27" s="39">
        <f t="shared" si="1"/>
        <v>7616.62</v>
      </c>
      <c r="K27" s="39"/>
      <c r="L27" s="41" t="s">
        <v>7</v>
      </c>
      <c r="M27" s="41" t="s">
        <v>25</v>
      </c>
      <c r="N27" s="42">
        <v>7749.58</v>
      </c>
      <c r="O27" s="2" t="e">
        <f t="shared" si="2"/>
        <v>#VALUE!</v>
      </c>
      <c r="P27" s="39">
        <f t="shared" si="3"/>
        <v>7749.58</v>
      </c>
      <c r="T27" s="43" t="s">
        <v>7</v>
      </c>
      <c r="U27" s="43" t="s">
        <v>25</v>
      </c>
      <c r="V27" s="44">
        <v>8475.4699999999993</v>
      </c>
      <c r="W27" s="3">
        <f t="shared" si="4"/>
        <v>-8475.4699999999993</v>
      </c>
      <c r="X27" s="3" t="e">
        <f t="shared" si="5"/>
        <v>#VALUE!</v>
      </c>
    </row>
    <row r="28" spans="1:24" s="3" customFormat="1" ht="18.75" customHeight="1">
      <c r="A28" s="19" t="s">
        <v>108</v>
      </c>
      <c r="B28" s="166"/>
      <c r="C28" s="39"/>
      <c r="D28" s="39"/>
      <c r="F28" s="41"/>
      <c r="G28" s="41"/>
      <c r="H28" s="42"/>
      <c r="I28" s="2"/>
      <c r="J28" s="39"/>
      <c r="K28" s="39"/>
      <c r="L28" s="41"/>
      <c r="M28" s="41"/>
      <c r="N28" s="42"/>
      <c r="O28" s="2"/>
      <c r="P28" s="39"/>
      <c r="T28" s="43"/>
      <c r="U28" s="43"/>
      <c r="V28" s="44"/>
    </row>
    <row r="29" spans="1:24" s="3" customFormat="1" ht="18.75" customHeight="1">
      <c r="A29" s="65" t="s">
        <v>94</v>
      </c>
      <c r="B29" s="166"/>
      <c r="C29" s="39"/>
      <c r="D29" s="39">
        <v>3922.87</v>
      </c>
      <c r="F29" s="41" t="s">
        <v>6</v>
      </c>
      <c r="G29" s="41" t="s">
        <v>26</v>
      </c>
      <c r="H29" s="42">
        <v>3922.87</v>
      </c>
      <c r="I29" s="2" t="e">
        <f>F29-A29</f>
        <v>#VALUE!</v>
      </c>
      <c r="J29" s="39">
        <f t="shared" si="1"/>
        <v>3922.87</v>
      </c>
      <c r="K29" s="39">
        <v>750</v>
      </c>
      <c r="L29" s="41" t="s">
        <v>6</v>
      </c>
      <c r="M29" s="41" t="s">
        <v>26</v>
      </c>
      <c r="N29" s="42">
        <v>4041.81</v>
      </c>
      <c r="O29" s="2" t="e">
        <f>L29-A29</f>
        <v>#VALUE!</v>
      </c>
      <c r="P29" s="39">
        <f t="shared" si="3"/>
        <v>4041.81</v>
      </c>
      <c r="T29" s="43" t="s">
        <v>6</v>
      </c>
      <c r="U29" s="43" t="s">
        <v>26</v>
      </c>
      <c r="V29" s="44">
        <v>4680.9399999999996</v>
      </c>
      <c r="W29" s="3">
        <f t="shared" si="4"/>
        <v>-4680.9399999999996</v>
      </c>
      <c r="X29" s="3" t="e">
        <f>T29-A29</f>
        <v>#VALUE!</v>
      </c>
    </row>
    <row r="30" spans="1:24" s="3" customFormat="1" ht="18.75" customHeight="1">
      <c r="A30" s="65" t="s">
        <v>109</v>
      </c>
      <c r="B30" s="166"/>
      <c r="C30" s="39"/>
      <c r="D30" s="39">
        <v>3922.87</v>
      </c>
      <c r="F30" s="41" t="s">
        <v>6</v>
      </c>
      <c r="G30" s="41" t="s">
        <v>26</v>
      </c>
      <c r="H30" s="42">
        <v>3922.87</v>
      </c>
      <c r="I30" s="2" t="e">
        <f>F30-A30</f>
        <v>#VALUE!</v>
      </c>
      <c r="J30" s="39">
        <f t="shared" si="1"/>
        <v>3922.87</v>
      </c>
      <c r="K30" s="39">
        <v>750</v>
      </c>
      <c r="L30" s="41" t="s">
        <v>6</v>
      </c>
      <c r="M30" s="41" t="s">
        <v>26</v>
      </c>
      <c r="N30" s="42">
        <v>4041.81</v>
      </c>
      <c r="O30" s="2" t="e">
        <f>L30-A30</f>
        <v>#VALUE!</v>
      </c>
      <c r="P30" s="39">
        <f t="shared" si="3"/>
        <v>4041.81</v>
      </c>
      <c r="T30" s="43" t="s">
        <v>6</v>
      </c>
      <c r="U30" s="43" t="s">
        <v>26</v>
      </c>
      <c r="V30" s="44">
        <v>4680.9399999999996</v>
      </c>
      <c r="W30" s="3">
        <f t="shared" si="4"/>
        <v>-4680.9399999999996</v>
      </c>
      <c r="X30" s="3" t="e">
        <f>T30-A30</f>
        <v>#VALUE!</v>
      </c>
    </row>
    <row r="31" spans="1:24" s="3" customFormat="1" ht="18.75" customHeight="1">
      <c r="A31" s="19" t="s">
        <v>4</v>
      </c>
      <c r="B31" s="166"/>
      <c r="C31" s="46"/>
      <c r="D31" s="46">
        <v>135.6</v>
      </c>
      <c r="F31" s="41" t="s">
        <v>5</v>
      </c>
      <c r="G31" s="41" t="s">
        <v>27</v>
      </c>
      <c r="H31" s="42">
        <v>135.6</v>
      </c>
      <c r="I31" s="2" t="e">
        <f>F31-A31</f>
        <v>#VALUE!</v>
      </c>
      <c r="J31" s="39">
        <f t="shared" si="1"/>
        <v>135.6</v>
      </c>
      <c r="K31" s="39"/>
      <c r="L31" s="41" t="s">
        <v>5</v>
      </c>
      <c r="M31" s="41" t="s">
        <v>27</v>
      </c>
      <c r="N31" s="42">
        <v>135.6</v>
      </c>
      <c r="O31" s="2" t="e">
        <f>L31-A31</f>
        <v>#VALUE!</v>
      </c>
      <c r="P31" s="39">
        <f t="shared" si="3"/>
        <v>135.6</v>
      </c>
      <c r="T31" s="43" t="s">
        <v>5</v>
      </c>
      <c r="U31" s="43" t="s">
        <v>27</v>
      </c>
      <c r="V31" s="44">
        <v>135.6</v>
      </c>
      <c r="W31" s="3">
        <f t="shared" si="4"/>
        <v>-135.6</v>
      </c>
      <c r="X31" s="3" t="e">
        <f>T31-A31</f>
        <v>#VALUE!</v>
      </c>
    </row>
    <row r="32" spans="1:24" s="3" customFormat="1" ht="18.75" customHeight="1">
      <c r="A32" s="128" t="s">
        <v>9</v>
      </c>
      <c r="B32" s="35">
        <f>B5+B26</f>
        <v>212155</v>
      </c>
      <c r="F32" s="36" t="str">
        <f>""</f>
        <v/>
      </c>
      <c r="G32" s="36" t="str">
        <f>""</f>
        <v/>
      </c>
      <c r="H32" s="36" t="str">
        <f>""</f>
        <v/>
      </c>
      <c r="I32" s="2"/>
      <c r="L32" s="36" t="str">
        <f>""</f>
        <v/>
      </c>
      <c r="M32" s="37" t="str">
        <f>""</f>
        <v/>
      </c>
      <c r="N32" s="36" t="str">
        <f>""</f>
        <v/>
      </c>
      <c r="V32" s="8" t="e">
        <f>V33+#REF!+#REF!+#REF!+#REF!+#REF!+#REF!+#REF!+#REF!+#REF!+#REF!+#REF!+#REF!+#REF!+#REF!+#REF!+#REF!+#REF!+#REF!+#REF!+#REF!</f>
        <v>#REF!</v>
      </c>
      <c r="W32" s="8" t="e">
        <f>W33+#REF!+#REF!+#REF!+#REF!+#REF!+#REF!+#REF!+#REF!+#REF!+#REF!+#REF!+#REF!+#REF!+#REF!+#REF!+#REF!+#REF!+#REF!+#REF!+#REF!</f>
        <v>#REF!</v>
      </c>
    </row>
    <row r="33" spans="16:24" ht="19.5" customHeight="1">
      <c r="P33" s="47"/>
      <c r="T33" s="48" t="s">
        <v>3</v>
      </c>
      <c r="U33" s="48" t="s">
        <v>29</v>
      </c>
      <c r="V33" s="49">
        <v>19998</v>
      </c>
      <c r="W33" s="28">
        <f>B33-V33</f>
        <v>-19998</v>
      </c>
      <c r="X33" s="28">
        <f>T33-A33</f>
        <v>232</v>
      </c>
    </row>
    <row r="34" spans="16:24" ht="19.5" customHeight="1">
      <c r="P34" s="47"/>
      <c r="T34" s="48" t="s">
        <v>2</v>
      </c>
      <c r="U34" s="48" t="s">
        <v>30</v>
      </c>
      <c r="V34" s="49">
        <v>19998</v>
      </c>
      <c r="W34" s="28">
        <f>B34-V34</f>
        <v>-19998</v>
      </c>
      <c r="X34" s="28">
        <f>T34-A34</f>
        <v>23203</v>
      </c>
    </row>
    <row r="35" spans="16:24" ht="19.5" customHeight="1">
      <c r="P35" s="47"/>
      <c r="T35" s="48" t="s">
        <v>1</v>
      </c>
      <c r="U35" s="48" t="s">
        <v>31</v>
      </c>
      <c r="V35" s="49">
        <v>19998</v>
      </c>
      <c r="W35" s="28">
        <f>B35-V35</f>
        <v>-19998</v>
      </c>
      <c r="X35" s="28">
        <f>T35-A35</f>
        <v>2320301</v>
      </c>
    </row>
    <row r="36" spans="16:24" ht="19.5" customHeight="1">
      <c r="P36" s="47"/>
    </row>
    <row r="37" spans="16:24" ht="19.5" customHeight="1">
      <c r="P37" s="47"/>
    </row>
    <row r="38" spans="16:24" ht="19.5" customHeight="1">
      <c r="P38" s="47"/>
    </row>
    <row r="39" spans="16:24" ht="19.5" customHeight="1">
      <c r="P39" s="47"/>
    </row>
    <row r="40" spans="16:24" ht="19.5" customHeight="1">
      <c r="P40" s="47"/>
    </row>
    <row r="41" spans="16:24" ht="19.5" customHeight="1">
      <c r="P41" s="47"/>
    </row>
    <row r="42" spans="16:24" ht="19.5" customHeight="1">
      <c r="P42" s="47"/>
    </row>
    <row r="43" spans="16:24" ht="19.5" customHeight="1">
      <c r="P43" s="47"/>
    </row>
    <row r="44" spans="16:24" ht="19.5" customHeight="1">
      <c r="P44" s="47"/>
    </row>
    <row r="45" spans="16:24" ht="19.5" customHeight="1">
      <c r="P45" s="47"/>
    </row>
    <row r="46" spans="16:24" ht="19.5" customHeight="1">
      <c r="P46" s="47"/>
    </row>
    <row r="47" spans="16:24" ht="19.5" customHeight="1">
      <c r="P47" s="47"/>
    </row>
    <row r="48" spans="16:24" ht="19.5" customHeight="1">
      <c r="P48" s="47"/>
    </row>
  </sheetData>
  <mergeCells count="1">
    <mergeCell ref="A2:B2"/>
  </mergeCells>
  <phoneticPr fontId="2" type="noConversion"/>
  <printOptions horizontalCentered="1"/>
  <pageMargins left="0.98425196850393704" right="0.74803149606299213" top="1.1811023622047245" bottom="0.98425196850393704" header="0.51181102362204722" footer="0.51181102362204722"/>
  <pageSetup paperSize="9"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9" sqref="Q9"/>
    </sheetView>
  </sheetViews>
  <sheetFormatPr defaultRowHeight="13.5"/>
  <sheetData/>
  <phoneticPr fontId="2"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Y359"/>
  <sheetViews>
    <sheetView workbookViewId="0">
      <selection activeCell="AJ23" sqref="AJ23"/>
    </sheetView>
  </sheetViews>
  <sheetFormatPr defaultColWidth="7" defaultRowHeight="15"/>
  <cols>
    <col min="1" max="1" width="15.375" style="4" customWidth="1"/>
    <col min="2" max="2" width="44.625" style="3" customWidth="1"/>
    <col min="3" max="3" width="14.25" style="170" customWidth="1"/>
    <col min="4" max="4" width="10.375" style="3" hidden="1" customWidth="1"/>
    <col min="5" max="5" width="9.625" style="28" hidden="1" customWidth="1"/>
    <col min="6" max="6" width="8.125" style="28" hidden="1" customWidth="1"/>
    <col min="7" max="7" width="9.625" style="29" hidden="1" customWidth="1"/>
    <col min="8" max="8" width="17.5" style="29" hidden="1" customWidth="1"/>
    <col min="9" max="9" width="12.5" style="30" hidden="1" customWidth="1"/>
    <col min="10" max="10" width="7" style="31" hidden="1" customWidth="1"/>
    <col min="11" max="12" width="7" style="28" hidden="1" customWidth="1"/>
    <col min="13" max="13" width="13.875" style="28" hidden="1" customWidth="1"/>
    <col min="14" max="14" width="7.875" style="28" hidden="1" customWidth="1"/>
    <col min="15" max="15" width="9.5" style="28" hidden="1" customWidth="1"/>
    <col min="16" max="16" width="6.875" style="28" hidden="1" customWidth="1"/>
    <col min="17" max="17" width="9" style="28" hidden="1" customWidth="1"/>
    <col min="18" max="18" width="5.875" style="28" hidden="1" customWidth="1"/>
    <col min="19" max="19" width="5.25" style="28" hidden="1" customWidth="1"/>
    <col min="20" max="20" width="6.5" style="28" hidden="1" customWidth="1"/>
    <col min="21" max="22" width="7" style="28" hidden="1" customWidth="1"/>
    <col min="23" max="23" width="10.625" style="28" hidden="1" customWidth="1"/>
    <col min="24" max="24" width="10.5" style="28" hidden="1" customWidth="1"/>
    <col min="25" max="25" width="7" style="28" hidden="1" customWidth="1"/>
    <col min="26" max="16384" width="7" style="28"/>
  </cols>
  <sheetData>
    <row r="1" spans="1:25" ht="29.25" customHeight="1">
      <c r="A1" s="27" t="s">
        <v>95</v>
      </c>
    </row>
    <row r="2" spans="1:25" ht="23.25" customHeight="1">
      <c r="A2" s="191" t="s">
        <v>120</v>
      </c>
      <c r="B2" s="193"/>
      <c r="C2" s="192"/>
      <c r="G2" s="28"/>
      <c r="H2" s="28"/>
      <c r="I2" s="28"/>
    </row>
    <row r="3" spans="1:25" s="3" customFormat="1" ht="20.25" customHeight="1">
      <c r="A3" s="4"/>
      <c r="C3" s="171" t="s">
        <v>18</v>
      </c>
      <c r="E3" s="3">
        <v>12.11</v>
      </c>
      <c r="G3" s="3">
        <v>12.22</v>
      </c>
      <c r="J3" s="2"/>
      <c r="M3" s="3">
        <v>1.2</v>
      </c>
    </row>
    <row r="4" spans="1:25" s="3" customFormat="1" ht="20.25" customHeight="1">
      <c r="A4" s="33" t="s">
        <v>19</v>
      </c>
      <c r="B4" s="34" t="s">
        <v>20</v>
      </c>
      <c r="C4" s="172" t="s">
        <v>33</v>
      </c>
      <c r="G4" s="36" t="s">
        <v>21</v>
      </c>
      <c r="H4" s="36" t="s">
        <v>22</v>
      </c>
      <c r="I4" s="36" t="s">
        <v>23</v>
      </c>
      <c r="J4" s="2"/>
      <c r="M4" s="36" t="s">
        <v>21</v>
      </c>
      <c r="N4" s="37" t="s">
        <v>22</v>
      </c>
      <c r="O4" s="36" t="s">
        <v>23</v>
      </c>
    </row>
    <row r="5" spans="1:25" s="4" customFormat="1" ht="14.25" customHeight="1">
      <c r="A5" s="167" t="s">
        <v>8</v>
      </c>
      <c r="B5" s="167" t="s">
        <v>175</v>
      </c>
      <c r="C5" s="173">
        <f>SUM(C6,C9,C12,C17,C22,C27,C34,C38,C43,C46,C50,C56,C62,C64,C67,C70,C74,C78,C82,C86,C89)</f>
        <v>22079</v>
      </c>
      <c r="D5" s="4">
        <v>105429</v>
      </c>
      <c r="E5" s="4">
        <v>595734.14</v>
      </c>
      <c r="F5" s="4">
        <f>104401+13602</f>
        <v>118003</v>
      </c>
      <c r="G5" s="56" t="s">
        <v>8</v>
      </c>
      <c r="H5" s="56" t="s">
        <v>24</v>
      </c>
      <c r="I5" s="56">
        <v>596221.15</v>
      </c>
      <c r="J5" s="4">
        <f t="shared" ref="J5:J302" si="0">G5-A5</f>
        <v>0</v>
      </c>
      <c r="K5" s="4">
        <f t="shared" ref="K5:K302" si="1">I5-C5</f>
        <v>574142.15</v>
      </c>
      <c r="L5" s="4">
        <v>75943</v>
      </c>
      <c r="M5" s="56" t="s">
        <v>8</v>
      </c>
      <c r="N5" s="56" t="s">
        <v>24</v>
      </c>
      <c r="O5" s="56">
        <v>643048.94999999995</v>
      </c>
      <c r="P5" s="4">
        <f t="shared" ref="P5:P302" si="2">M5-A5</f>
        <v>0</v>
      </c>
      <c r="Q5" s="4">
        <f t="shared" ref="Q5:Q302" si="3">O5-C5</f>
        <v>620969.94999999995</v>
      </c>
      <c r="S5" s="4">
        <v>717759</v>
      </c>
      <c r="U5" s="57" t="s">
        <v>8</v>
      </c>
      <c r="V5" s="57" t="s">
        <v>24</v>
      </c>
      <c r="W5" s="57">
        <v>659380.53</v>
      </c>
      <c r="X5" s="4">
        <f t="shared" ref="X5:X302" si="4">C5-W5</f>
        <v>-637301.53</v>
      </c>
      <c r="Y5" s="4">
        <f t="shared" ref="Y5:Y302" si="5">U5-A5</f>
        <v>0</v>
      </c>
    </row>
    <row r="6" spans="1:25" s="58" customFormat="1" ht="14.25" customHeight="1">
      <c r="A6" s="168" t="s">
        <v>7</v>
      </c>
      <c r="B6" s="168" t="s">
        <v>194</v>
      </c>
      <c r="C6" s="169">
        <f>SUM(C7:C8)</f>
        <v>863</v>
      </c>
      <c r="E6" s="58">
        <v>7616.62</v>
      </c>
      <c r="G6" s="59" t="s">
        <v>7</v>
      </c>
      <c r="H6" s="59" t="s">
        <v>25</v>
      </c>
      <c r="I6" s="59">
        <v>7616.62</v>
      </c>
      <c r="J6" s="58">
        <f t="shared" si="0"/>
        <v>0</v>
      </c>
      <c r="K6" s="58">
        <f t="shared" si="1"/>
        <v>6753.62</v>
      </c>
      <c r="M6" s="59" t="s">
        <v>7</v>
      </c>
      <c r="N6" s="59" t="s">
        <v>25</v>
      </c>
      <c r="O6" s="59">
        <v>7749.58</v>
      </c>
      <c r="P6" s="58">
        <f t="shared" si="2"/>
        <v>0</v>
      </c>
      <c r="Q6" s="58">
        <f t="shared" si="3"/>
        <v>6886.58</v>
      </c>
      <c r="U6" s="60" t="s">
        <v>7</v>
      </c>
      <c r="V6" s="60" t="s">
        <v>25</v>
      </c>
      <c r="W6" s="60">
        <v>8475.4699999999993</v>
      </c>
      <c r="X6" s="58">
        <f t="shared" si="4"/>
        <v>-7612.4699999999993</v>
      </c>
      <c r="Y6" s="58">
        <f t="shared" si="5"/>
        <v>0</v>
      </c>
    </row>
    <row r="7" spans="1:25" s="62" customFormat="1" ht="14.25" customHeight="1">
      <c r="A7" s="168" t="s">
        <v>6</v>
      </c>
      <c r="B7" s="168" t="s">
        <v>195</v>
      </c>
      <c r="C7" s="169">
        <v>861</v>
      </c>
      <c r="E7" s="62">
        <v>3922.87</v>
      </c>
      <c r="G7" s="63" t="s">
        <v>6</v>
      </c>
      <c r="H7" s="63" t="s">
        <v>26</v>
      </c>
      <c r="I7" s="63">
        <v>3922.87</v>
      </c>
      <c r="J7" s="62">
        <f t="shared" si="0"/>
        <v>0</v>
      </c>
      <c r="K7" s="62">
        <f t="shared" si="1"/>
        <v>3061.87</v>
      </c>
      <c r="L7" s="62">
        <v>750</v>
      </c>
      <c r="M7" s="63" t="s">
        <v>6</v>
      </c>
      <c r="N7" s="63" t="s">
        <v>26</v>
      </c>
      <c r="O7" s="63">
        <v>4041.81</v>
      </c>
      <c r="P7" s="62">
        <f t="shared" si="2"/>
        <v>0</v>
      </c>
      <c r="Q7" s="62">
        <f t="shared" si="3"/>
        <v>3180.81</v>
      </c>
      <c r="U7" s="64" t="s">
        <v>6</v>
      </c>
      <c r="V7" s="64" t="s">
        <v>26</v>
      </c>
      <c r="W7" s="64">
        <v>4680.9399999999996</v>
      </c>
      <c r="X7" s="62">
        <f t="shared" si="4"/>
        <v>-3819.9399999999996</v>
      </c>
      <c r="Y7" s="62">
        <f t="shared" si="5"/>
        <v>0</v>
      </c>
    </row>
    <row r="8" spans="1:25" s="62" customFormat="1" ht="14.25" customHeight="1">
      <c r="A8" s="168" t="s">
        <v>196</v>
      </c>
      <c r="B8" s="168" t="s">
        <v>197</v>
      </c>
      <c r="C8" s="169">
        <v>2</v>
      </c>
      <c r="G8" s="63"/>
      <c r="H8" s="63"/>
      <c r="I8" s="63"/>
      <c r="M8" s="63"/>
      <c r="N8" s="63"/>
      <c r="O8" s="63"/>
      <c r="U8" s="64"/>
      <c r="V8" s="64"/>
      <c r="W8" s="64"/>
    </row>
    <row r="9" spans="1:25" s="62" customFormat="1" ht="14.25" customHeight="1">
      <c r="A9" s="168" t="s">
        <v>198</v>
      </c>
      <c r="B9" s="168" t="s">
        <v>199</v>
      </c>
      <c r="C9" s="169">
        <f>SUM(C10:C11)</f>
        <v>284</v>
      </c>
      <c r="G9" s="63"/>
      <c r="H9" s="63"/>
      <c r="I9" s="63"/>
      <c r="M9" s="63"/>
      <c r="N9" s="63"/>
      <c r="O9" s="63"/>
      <c r="U9" s="64"/>
      <c r="V9" s="64"/>
      <c r="W9" s="64"/>
    </row>
    <row r="10" spans="1:25" s="62" customFormat="1" ht="14.25" customHeight="1">
      <c r="A10" s="168" t="s">
        <v>200</v>
      </c>
      <c r="B10" s="168" t="s">
        <v>195</v>
      </c>
      <c r="C10" s="169">
        <v>280</v>
      </c>
      <c r="G10" s="63"/>
      <c r="H10" s="63"/>
      <c r="I10" s="63"/>
      <c r="M10" s="63"/>
      <c r="N10" s="63"/>
      <c r="O10" s="63"/>
      <c r="U10" s="64"/>
      <c r="V10" s="64"/>
      <c r="W10" s="64"/>
    </row>
    <row r="11" spans="1:25" s="62" customFormat="1" ht="14.25" customHeight="1">
      <c r="A11" s="168" t="s">
        <v>201</v>
      </c>
      <c r="B11" s="168" t="s">
        <v>197</v>
      </c>
      <c r="C11" s="169">
        <v>4</v>
      </c>
      <c r="G11" s="63"/>
      <c r="H11" s="63"/>
      <c r="I11" s="63"/>
      <c r="M11" s="63"/>
      <c r="N11" s="63"/>
      <c r="O11" s="63"/>
      <c r="U11" s="64"/>
      <c r="V11" s="64"/>
      <c r="W11" s="64"/>
    </row>
    <row r="12" spans="1:25" s="62" customFormat="1" ht="14.25" customHeight="1">
      <c r="A12" s="168" t="s">
        <v>202</v>
      </c>
      <c r="B12" s="168" t="s">
        <v>203</v>
      </c>
      <c r="C12" s="169">
        <f>SUM(C13:C16)</f>
        <v>9815</v>
      </c>
      <c r="G12" s="63"/>
      <c r="H12" s="63"/>
      <c r="I12" s="63"/>
      <c r="M12" s="63"/>
      <c r="N12" s="63"/>
      <c r="O12" s="63"/>
      <c r="U12" s="64"/>
      <c r="V12" s="64"/>
      <c r="W12" s="64"/>
    </row>
    <row r="13" spans="1:25" s="62" customFormat="1" ht="14.25" customHeight="1">
      <c r="A13" s="168" t="s">
        <v>204</v>
      </c>
      <c r="B13" s="168" t="s">
        <v>195</v>
      </c>
      <c r="C13" s="169">
        <f>3913+2482</f>
        <v>6395</v>
      </c>
      <c r="G13" s="63"/>
      <c r="H13" s="63"/>
      <c r="I13" s="63"/>
      <c r="M13" s="63"/>
      <c r="N13" s="63"/>
      <c r="O13" s="63"/>
      <c r="U13" s="64"/>
      <c r="V13" s="64"/>
      <c r="W13" s="64"/>
    </row>
    <row r="14" spans="1:25" s="62" customFormat="1" ht="14.25" customHeight="1">
      <c r="A14" s="168" t="s">
        <v>205</v>
      </c>
      <c r="B14" s="168" t="s">
        <v>197</v>
      </c>
      <c r="C14" s="169">
        <v>796</v>
      </c>
      <c r="G14" s="63"/>
      <c r="H14" s="63"/>
      <c r="I14" s="63"/>
      <c r="M14" s="63"/>
      <c r="N14" s="63"/>
      <c r="O14" s="63"/>
      <c r="U14" s="64"/>
      <c r="V14" s="64"/>
      <c r="W14" s="64"/>
    </row>
    <row r="15" spans="1:25" s="62" customFormat="1" ht="14.25" customHeight="1">
      <c r="A15" s="168" t="s">
        <v>206</v>
      </c>
      <c r="B15" s="168" t="s">
        <v>207</v>
      </c>
      <c r="C15" s="169">
        <v>543</v>
      </c>
      <c r="G15" s="63"/>
      <c r="H15" s="63"/>
      <c r="I15" s="63"/>
      <c r="M15" s="63"/>
      <c r="N15" s="63"/>
      <c r="O15" s="63"/>
      <c r="U15" s="64"/>
      <c r="V15" s="64"/>
      <c r="W15" s="64"/>
    </row>
    <row r="16" spans="1:25" s="62" customFormat="1" ht="14.25" customHeight="1">
      <c r="A16" s="168" t="s">
        <v>208</v>
      </c>
      <c r="B16" s="168" t="s">
        <v>209</v>
      </c>
      <c r="C16" s="169">
        <v>2081</v>
      </c>
      <c r="G16" s="63"/>
      <c r="H16" s="63"/>
      <c r="I16" s="63"/>
      <c r="M16" s="63"/>
      <c r="N16" s="63"/>
      <c r="O16" s="63"/>
      <c r="U16" s="64"/>
      <c r="V16" s="64"/>
      <c r="W16" s="64"/>
    </row>
    <row r="17" spans="1:23" s="62" customFormat="1" ht="14.25" customHeight="1">
      <c r="A17" s="168" t="s">
        <v>210</v>
      </c>
      <c r="B17" s="168" t="s">
        <v>211</v>
      </c>
      <c r="C17" s="169">
        <f>SUM(C18:C21)</f>
        <v>790</v>
      </c>
      <c r="G17" s="63"/>
      <c r="H17" s="63"/>
      <c r="I17" s="63"/>
      <c r="M17" s="63"/>
      <c r="N17" s="63"/>
      <c r="O17" s="63"/>
      <c r="U17" s="64"/>
      <c r="V17" s="64"/>
      <c r="W17" s="64"/>
    </row>
    <row r="18" spans="1:23" s="62" customFormat="1" ht="14.25" customHeight="1">
      <c r="A18" s="168" t="s">
        <v>212</v>
      </c>
      <c r="B18" s="168" t="s">
        <v>195</v>
      </c>
      <c r="C18" s="169">
        <v>271</v>
      </c>
      <c r="G18" s="63"/>
      <c r="H18" s="63"/>
      <c r="I18" s="63"/>
      <c r="M18" s="63"/>
      <c r="N18" s="63"/>
      <c r="O18" s="63"/>
      <c r="U18" s="64"/>
      <c r="V18" s="64"/>
      <c r="W18" s="64"/>
    </row>
    <row r="19" spans="1:23" s="62" customFormat="1" ht="14.25" customHeight="1">
      <c r="A19" s="168" t="s">
        <v>213</v>
      </c>
      <c r="B19" s="168" t="s">
        <v>197</v>
      </c>
      <c r="C19" s="169">
        <v>52</v>
      </c>
      <c r="G19" s="63"/>
      <c r="H19" s="63"/>
      <c r="I19" s="63"/>
      <c r="M19" s="63"/>
      <c r="N19" s="63"/>
      <c r="O19" s="63"/>
      <c r="U19" s="64"/>
      <c r="V19" s="64"/>
      <c r="W19" s="64"/>
    </row>
    <row r="20" spans="1:23" s="62" customFormat="1" ht="14.25" customHeight="1">
      <c r="A20" s="168" t="s">
        <v>214</v>
      </c>
      <c r="B20" s="168" t="s">
        <v>215</v>
      </c>
      <c r="C20" s="169">
        <v>3</v>
      </c>
      <c r="G20" s="63"/>
      <c r="H20" s="63"/>
      <c r="I20" s="63"/>
      <c r="M20" s="63"/>
      <c r="N20" s="63"/>
      <c r="O20" s="63"/>
      <c r="U20" s="64"/>
      <c r="V20" s="64"/>
      <c r="W20" s="64"/>
    </row>
    <row r="21" spans="1:23" s="62" customFormat="1" ht="14.25" customHeight="1">
      <c r="A21" s="168" t="s">
        <v>216</v>
      </c>
      <c r="B21" s="168" t="s">
        <v>209</v>
      </c>
      <c r="C21" s="169">
        <v>464</v>
      </c>
      <c r="G21" s="63"/>
      <c r="H21" s="63"/>
      <c r="I21" s="63"/>
      <c r="M21" s="63"/>
      <c r="N21" s="63"/>
      <c r="O21" s="63"/>
      <c r="U21" s="64"/>
      <c r="V21" s="64"/>
      <c r="W21" s="64"/>
    </row>
    <row r="22" spans="1:23" s="62" customFormat="1" ht="14.25" customHeight="1">
      <c r="A22" s="168" t="s">
        <v>217</v>
      </c>
      <c r="B22" s="168" t="s">
        <v>218</v>
      </c>
      <c r="C22" s="169">
        <f>SUM(C23:C26)</f>
        <v>262</v>
      </c>
      <c r="G22" s="63"/>
      <c r="H22" s="63"/>
      <c r="I22" s="63"/>
      <c r="M22" s="63"/>
      <c r="N22" s="63"/>
      <c r="O22" s="63"/>
      <c r="U22" s="64"/>
      <c r="V22" s="64"/>
      <c r="W22" s="64"/>
    </row>
    <row r="23" spans="1:23" s="62" customFormat="1" ht="14.25" customHeight="1">
      <c r="A23" s="168" t="s">
        <v>219</v>
      </c>
      <c r="B23" s="168" t="s">
        <v>195</v>
      </c>
      <c r="C23" s="169">
        <v>163</v>
      </c>
      <c r="G23" s="63"/>
      <c r="H23" s="63"/>
      <c r="I23" s="63"/>
      <c r="M23" s="63"/>
      <c r="N23" s="63"/>
      <c r="O23" s="63"/>
      <c r="U23" s="64"/>
      <c r="V23" s="64"/>
      <c r="W23" s="64"/>
    </row>
    <row r="24" spans="1:23" s="62" customFormat="1" ht="14.25" customHeight="1">
      <c r="A24" s="168" t="s">
        <v>220</v>
      </c>
      <c r="B24" s="168" t="s">
        <v>197</v>
      </c>
      <c r="C24" s="169">
        <v>39</v>
      </c>
      <c r="G24" s="63"/>
      <c r="H24" s="63"/>
      <c r="I24" s="63"/>
      <c r="M24" s="63"/>
      <c r="N24" s="63"/>
      <c r="O24" s="63"/>
      <c r="U24" s="64"/>
      <c r="V24" s="64"/>
      <c r="W24" s="64"/>
    </row>
    <row r="25" spans="1:23" s="62" customFormat="1" ht="14.25" customHeight="1">
      <c r="A25" s="168" t="s">
        <v>221</v>
      </c>
      <c r="B25" s="168" t="s">
        <v>222</v>
      </c>
      <c r="C25" s="169">
        <v>2</v>
      </c>
      <c r="G25" s="63"/>
      <c r="H25" s="63"/>
      <c r="I25" s="63"/>
      <c r="M25" s="63"/>
      <c r="N25" s="63"/>
      <c r="O25" s="63"/>
      <c r="U25" s="64"/>
      <c r="V25" s="64"/>
      <c r="W25" s="64"/>
    </row>
    <row r="26" spans="1:23" s="62" customFormat="1" ht="14.25" customHeight="1">
      <c r="A26" s="168" t="s">
        <v>223</v>
      </c>
      <c r="B26" s="168" t="s">
        <v>209</v>
      </c>
      <c r="C26" s="169">
        <v>58</v>
      </c>
      <c r="G26" s="63"/>
      <c r="H26" s="63"/>
      <c r="I26" s="63"/>
      <c r="M26" s="63"/>
      <c r="N26" s="63"/>
      <c r="O26" s="63"/>
      <c r="U26" s="64"/>
      <c r="V26" s="64"/>
      <c r="W26" s="64"/>
    </row>
    <row r="27" spans="1:23" s="62" customFormat="1" ht="14.25" customHeight="1">
      <c r="A27" s="168" t="s">
        <v>224</v>
      </c>
      <c r="B27" s="168" t="s">
        <v>225</v>
      </c>
      <c r="C27" s="169">
        <f>SUM(C28:C33)</f>
        <v>3422</v>
      </c>
      <c r="G27" s="63"/>
      <c r="H27" s="63"/>
      <c r="I27" s="63"/>
      <c r="M27" s="63"/>
      <c r="N27" s="63"/>
      <c r="O27" s="63"/>
      <c r="U27" s="64"/>
      <c r="V27" s="64"/>
      <c r="W27" s="64"/>
    </row>
    <row r="28" spans="1:23" s="62" customFormat="1" ht="14.25" customHeight="1">
      <c r="A28" s="168" t="s">
        <v>226</v>
      </c>
      <c r="B28" s="168" t="s">
        <v>195</v>
      </c>
      <c r="C28" s="169">
        <v>672</v>
      </c>
      <c r="G28" s="63"/>
      <c r="H28" s="63"/>
      <c r="I28" s="63"/>
      <c r="M28" s="63"/>
      <c r="N28" s="63"/>
      <c r="O28" s="63"/>
      <c r="U28" s="64"/>
      <c r="V28" s="64"/>
      <c r="W28" s="64"/>
    </row>
    <row r="29" spans="1:23" s="62" customFormat="1" ht="14.25" customHeight="1">
      <c r="A29" s="168" t="s">
        <v>227</v>
      </c>
      <c r="B29" s="168" t="s">
        <v>197</v>
      </c>
      <c r="C29" s="169">
        <v>1554</v>
      </c>
      <c r="G29" s="63"/>
      <c r="H29" s="63"/>
      <c r="I29" s="63"/>
      <c r="M29" s="63"/>
      <c r="N29" s="63"/>
      <c r="O29" s="63"/>
      <c r="U29" s="64"/>
      <c r="V29" s="64"/>
      <c r="W29" s="64"/>
    </row>
    <row r="30" spans="1:23" s="62" customFormat="1" ht="14.25" customHeight="1">
      <c r="A30" s="168" t="s">
        <v>228</v>
      </c>
      <c r="B30" s="168" t="s">
        <v>229</v>
      </c>
      <c r="C30" s="169">
        <v>70</v>
      </c>
      <c r="G30" s="63"/>
      <c r="H30" s="63"/>
      <c r="I30" s="63"/>
      <c r="M30" s="63"/>
      <c r="N30" s="63"/>
      <c r="O30" s="63"/>
      <c r="U30" s="64"/>
      <c r="V30" s="64"/>
      <c r="W30" s="64"/>
    </row>
    <row r="31" spans="1:23" s="62" customFormat="1" ht="14.25" customHeight="1">
      <c r="A31" s="168" t="s">
        <v>230</v>
      </c>
      <c r="B31" s="168" t="s">
        <v>231</v>
      </c>
      <c r="C31" s="169">
        <v>61</v>
      </c>
      <c r="G31" s="63"/>
      <c r="H31" s="63"/>
      <c r="I31" s="63"/>
      <c r="M31" s="63"/>
      <c r="N31" s="63"/>
      <c r="O31" s="63"/>
      <c r="U31" s="64"/>
      <c r="V31" s="64"/>
      <c r="W31" s="64"/>
    </row>
    <row r="32" spans="1:23" s="62" customFormat="1" ht="14.25" customHeight="1">
      <c r="A32" s="168" t="s">
        <v>232</v>
      </c>
      <c r="B32" s="168" t="s">
        <v>233</v>
      </c>
      <c r="C32" s="169">
        <v>411</v>
      </c>
      <c r="G32" s="63"/>
      <c r="H32" s="63"/>
      <c r="I32" s="63"/>
      <c r="M32" s="63"/>
      <c r="N32" s="63"/>
      <c r="O32" s="63"/>
      <c r="U32" s="64"/>
      <c r="V32" s="64"/>
      <c r="W32" s="64"/>
    </row>
    <row r="33" spans="1:23" s="62" customFormat="1" ht="14.25" customHeight="1">
      <c r="A33" s="168" t="s">
        <v>234</v>
      </c>
      <c r="B33" s="168" t="s">
        <v>209</v>
      </c>
      <c r="C33" s="169">
        <v>654</v>
      </c>
      <c r="G33" s="63"/>
      <c r="H33" s="63"/>
      <c r="I33" s="63"/>
      <c r="M33" s="63"/>
      <c r="N33" s="63"/>
      <c r="O33" s="63"/>
      <c r="U33" s="64"/>
      <c r="V33" s="64"/>
      <c r="W33" s="64"/>
    </row>
    <row r="34" spans="1:23" s="62" customFormat="1" ht="14.25" customHeight="1">
      <c r="A34" s="168" t="s">
        <v>235</v>
      </c>
      <c r="B34" s="168" t="s">
        <v>236</v>
      </c>
      <c r="C34" s="169">
        <f>SUM(C35:C37)</f>
        <v>257</v>
      </c>
      <c r="G34" s="63"/>
      <c r="H34" s="63"/>
      <c r="I34" s="63"/>
      <c r="M34" s="63"/>
      <c r="N34" s="63"/>
      <c r="O34" s="63"/>
      <c r="U34" s="64"/>
      <c r="V34" s="64"/>
      <c r="W34" s="64"/>
    </row>
    <row r="35" spans="1:23" s="62" customFormat="1" ht="14.25" customHeight="1">
      <c r="A35" s="168" t="s">
        <v>237</v>
      </c>
      <c r="B35" s="168" t="s">
        <v>195</v>
      </c>
      <c r="C35" s="169">
        <v>169</v>
      </c>
      <c r="G35" s="63"/>
      <c r="H35" s="63"/>
      <c r="I35" s="63"/>
      <c r="M35" s="63"/>
      <c r="N35" s="63"/>
      <c r="O35" s="63"/>
      <c r="U35" s="64"/>
      <c r="V35" s="64"/>
      <c r="W35" s="64"/>
    </row>
    <row r="36" spans="1:23" s="62" customFormat="1" ht="14.25" customHeight="1">
      <c r="A36" s="168" t="s">
        <v>238</v>
      </c>
      <c r="B36" s="168" t="s">
        <v>197</v>
      </c>
      <c r="C36" s="169">
        <v>12</v>
      </c>
      <c r="G36" s="63"/>
      <c r="H36" s="63"/>
      <c r="I36" s="63"/>
      <c r="M36" s="63"/>
      <c r="N36" s="63"/>
      <c r="O36" s="63"/>
      <c r="U36" s="64"/>
      <c r="V36" s="64"/>
      <c r="W36" s="64"/>
    </row>
    <row r="37" spans="1:23" s="62" customFormat="1" ht="14.25" customHeight="1">
      <c r="A37" s="168" t="s">
        <v>239</v>
      </c>
      <c r="B37" s="168" t="s">
        <v>209</v>
      </c>
      <c r="C37" s="169">
        <v>76</v>
      </c>
      <c r="G37" s="63"/>
      <c r="H37" s="63"/>
      <c r="I37" s="63"/>
      <c r="M37" s="63"/>
      <c r="N37" s="63"/>
      <c r="O37" s="63"/>
      <c r="U37" s="64"/>
      <c r="V37" s="64"/>
      <c r="W37" s="64"/>
    </row>
    <row r="38" spans="1:23" s="62" customFormat="1" ht="14.25" customHeight="1">
      <c r="A38" s="168" t="s">
        <v>240</v>
      </c>
      <c r="B38" s="168" t="s">
        <v>241</v>
      </c>
      <c r="C38" s="169">
        <f>SUM(C39:C42)</f>
        <v>628</v>
      </c>
      <c r="G38" s="63"/>
      <c r="H38" s="63"/>
      <c r="I38" s="63"/>
      <c r="M38" s="63"/>
      <c r="N38" s="63"/>
      <c r="O38" s="63"/>
      <c r="U38" s="64"/>
      <c r="V38" s="64"/>
      <c r="W38" s="64"/>
    </row>
    <row r="39" spans="1:23" s="62" customFormat="1" ht="14.25" customHeight="1">
      <c r="A39" s="168" t="s">
        <v>242</v>
      </c>
      <c r="B39" s="168" t="s">
        <v>195</v>
      </c>
      <c r="C39" s="169">
        <v>420</v>
      </c>
      <c r="G39" s="63"/>
      <c r="H39" s="63"/>
      <c r="I39" s="63"/>
      <c r="M39" s="63"/>
      <c r="N39" s="63"/>
      <c r="O39" s="63"/>
      <c r="U39" s="64"/>
      <c r="V39" s="64"/>
      <c r="W39" s="64"/>
    </row>
    <row r="40" spans="1:23" s="62" customFormat="1" ht="14.25" customHeight="1">
      <c r="A40" s="168" t="s">
        <v>243</v>
      </c>
      <c r="B40" s="168" t="s">
        <v>197</v>
      </c>
      <c r="C40" s="169">
        <v>19</v>
      </c>
      <c r="G40" s="63"/>
      <c r="H40" s="63"/>
      <c r="I40" s="63"/>
      <c r="M40" s="63"/>
      <c r="N40" s="63"/>
      <c r="O40" s="63"/>
      <c r="U40" s="64"/>
      <c r="V40" s="64"/>
      <c r="W40" s="64"/>
    </row>
    <row r="41" spans="1:23" s="62" customFormat="1" ht="14.25" customHeight="1">
      <c r="A41" s="168" t="s">
        <v>244</v>
      </c>
      <c r="B41" s="168" t="s">
        <v>245</v>
      </c>
      <c r="C41" s="169">
        <v>104</v>
      </c>
      <c r="G41" s="63"/>
      <c r="H41" s="63"/>
      <c r="I41" s="63"/>
      <c r="M41" s="63"/>
      <c r="N41" s="63"/>
      <c r="O41" s="63"/>
      <c r="U41" s="64"/>
      <c r="V41" s="64"/>
      <c r="W41" s="64"/>
    </row>
    <row r="42" spans="1:23" s="62" customFormat="1" ht="14.25" customHeight="1">
      <c r="A42" s="168" t="s">
        <v>246</v>
      </c>
      <c r="B42" s="168" t="s">
        <v>209</v>
      </c>
      <c r="C42" s="169">
        <v>85</v>
      </c>
      <c r="G42" s="63"/>
      <c r="H42" s="63"/>
      <c r="I42" s="63"/>
      <c r="M42" s="63"/>
      <c r="N42" s="63"/>
      <c r="O42" s="63"/>
      <c r="U42" s="64"/>
      <c r="V42" s="64"/>
      <c r="W42" s="64"/>
    </row>
    <row r="43" spans="1:23" s="62" customFormat="1" ht="14.25" customHeight="1">
      <c r="A43" s="168" t="s">
        <v>247</v>
      </c>
      <c r="B43" s="168" t="s">
        <v>248</v>
      </c>
      <c r="C43" s="169">
        <f>SUM(C44:C45)</f>
        <v>735</v>
      </c>
      <c r="G43" s="63"/>
      <c r="H43" s="63"/>
      <c r="I43" s="63"/>
      <c r="M43" s="63"/>
      <c r="N43" s="63"/>
      <c r="O43" s="63"/>
      <c r="U43" s="64"/>
      <c r="V43" s="64"/>
      <c r="W43" s="64"/>
    </row>
    <row r="44" spans="1:23" s="62" customFormat="1" ht="14.25" customHeight="1">
      <c r="A44" s="168" t="s">
        <v>249</v>
      </c>
      <c r="B44" s="168" t="s">
        <v>195</v>
      </c>
      <c r="C44" s="169">
        <v>720</v>
      </c>
      <c r="G44" s="63"/>
      <c r="H44" s="63"/>
      <c r="I44" s="63"/>
      <c r="M44" s="63"/>
      <c r="N44" s="63"/>
      <c r="O44" s="63"/>
      <c r="U44" s="64"/>
      <c r="V44" s="64"/>
      <c r="W44" s="64"/>
    </row>
    <row r="45" spans="1:23" s="62" customFormat="1" ht="14.25" customHeight="1">
      <c r="A45" s="168" t="s">
        <v>250</v>
      </c>
      <c r="B45" s="168" t="s">
        <v>197</v>
      </c>
      <c r="C45" s="169">
        <v>15</v>
      </c>
      <c r="G45" s="63"/>
      <c r="H45" s="63"/>
      <c r="I45" s="63"/>
      <c r="M45" s="63"/>
      <c r="N45" s="63"/>
      <c r="O45" s="63"/>
      <c r="U45" s="64"/>
      <c r="V45" s="64"/>
      <c r="W45" s="64"/>
    </row>
    <row r="46" spans="1:23" s="62" customFormat="1" ht="14.25" customHeight="1">
      <c r="A46" s="168" t="s">
        <v>251</v>
      </c>
      <c r="B46" s="168" t="s">
        <v>252</v>
      </c>
      <c r="C46" s="169">
        <f>SUM(C47:C49)</f>
        <v>478</v>
      </c>
      <c r="G46" s="63"/>
      <c r="H46" s="63"/>
      <c r="I46" s="63"/>
      <c r="M46" s="63"/>
      <c r="N46" s="63"/>
      <c r="O46" s="63"/>
      <c r="U46" s="64"/>
      <c r="V46" s="64"/>
      <c r="W46" s="64"/>
    </row>
    <row r="47" spans="1:23" s="62" customFormat="1" ht="14.25" customHeight="1">
      <c r="A47" s="168" t="s">
        <v>253</v>
      </c>
      <c r="B47" s="168" t="s">
        <v>195</v>
      </c>
      <c r="C47" s="169">
        <v>230</v>
      </c>
      <c r="G47" s="63"/>
      <c r="H47" s="63"/>
      <c r="I47" s="63"/>
      <c r="M47" s="63"/>
      <c r="N47" s="63"/>
      <c r="O47" s="63"/>
      <c r="U47" s="64"/>
      <c r="V47" s="64"/>
      <c r="W47" s="64"/>
    </row>
    <row r="48" spans="1:23" s="62" customFormat="1" ht="14.25" customHeight="1">
      <c r="A48" s="168" t="s">
        <v>254</v>
      </c>
      <c r="B48" s="168" t="s">
        <v>197</v>
      </c>
      <c r="C48" s="169">
        <v>61</v>
      </c>
      <c r="G48" s="63"/>
      <c r="H48" s="63"/>
      <c r="I48" s="63"/>
      <c r="M48" s="63"/>
      <c r="N48" s="63"/>
      <c r="O48" s="63"/>
      <c r="U48" s="64"/>
      <c r="V48" s="64"/>
      <c r="W48" s="64"/>
    </row>
    <row r="49" spans="1:23" s="62" customFormat="1" ht="14.25" customHeight="1">
      <c r="A49" s="168" t="s">
        <v>255</v>
      </c>
      <c r="B49" s="168" t="s">
        <v>209</v>
      </c>
      <c r="C49" s="169">
        <v>187</v>
      </c>
      <c r="G49" s="63"/>
      <c r="H49" s="63"/>
      <c r="I49" s="63"/>
      <c r="M49" s="63"/>
      <c r="N49" s="63"/>
      <c r="O49" s="63"/>
      <c r="U49" s="64"/>
      <c r="V49" s="64"/>
      <c r="W49" s="64"/>
    </row>
    <row r="50" spans="1:23" s="62" customFormat="1" ht="14.25" customHeight="1">
      <c r="A50" s="168" t="s">
        <v>256</v>
      </c>
      <c r="B50" s="168" t="s">
        <v>257</v>
      </c>
      <c r="C50" s="169">
        <f>SUM(C51:C55)</f>
        <v>1352</v>
      </c>
      <c r="G50" s="63"/>
      <c r="H50" s="63"/>
      <c r="I50" s="63"/>
      <c r="M50" s="63"/>
      <c r="N50" s="63"/>
      <c r="O50" s="63"/>
      <c r="U50" s="64"/>
      <c r="V50" s="64"/>
      <c r="W50" s="64"/>
    </row>
    <row r="51" spans="1:23" s="62" customFormat="1" ht="14.25" customHeight="1">
      <c r="A51" s="168" t="s">
        <v>258</v>
      </c>
      <c r="B51" s="168" t="s">
        <v>195</v>
      </c>
      <c r="C51" s="169">
        <v>951</v>
      </c>
      <c r="G51" s="63"/>
      <c r="H51" s="63"/>
      <c r="I51" s="63"/>
      <c r="M51" s="63"/>
      <c r="N51" s="63"/>
      <c r="O51" s="63"/>
      <c r="U51" s="64"/>
      <c r="V51" s="64"/>
      <c r="W51" s="64"/>
    </row>
    <row r="52" spans="1:23" s="62" customFormat="1" ht="14.25" customHeight="1">
      <c r="A52" s="168" t="s">
        <v>259</v>
      </c>
      <c r="B52" s="168" t="s">
        <v>197</v>
      </c>
      <c r="C52" s="169">
        <v>42</v>
      </c>
      <c r="G52" s="63"/>
      <c r="H52" s="63"/>
      <c r="I52" s="63"/>
      <c r="M52" s="63"/>
      <c r="N52" s="63"/>
      <c r="O52" s="63"/>
      <c r="U52" s="64"/>
      <c r="V52" s="64"/>
      <c r="W52" s="64"/>
    </row>
    <row r="53" spans="1:23" s="62" customFormat="1" ht="14.25" customHeight="1">
      <c r="A53" s="168" t="s">
        <v>260</v>
      </c>
      <c r="B53" s="168" t="s">
        <v>261</v>
      </c>
      <c r="C53" s="169">
        <v>3</v>
      </c>
      <c r="G53" s="63"/>
      <c r="H53" s="63"/>
      <c r="I53" s="63"/>
      <c r="M53" s="63"/>
      <c r="N53" s="63"/>
      <c r="O53" s="63"/>
      <c r="U53" s="64"/>
      <c r="V53" s="64"/>
      <c r="W53" s="64"/>
    </row>
    <row r="54" spans="1:23" s="62" customFormat="1" ht="14.25" customHeight="1">
      <c r="A54" s="168" t="s">
        <v>262</v>
      </c>
      <c r="B54" s="168" t="s">
        <v>209</v>
      </c>
      <c r="C54" s="169">
        <v>352</v>
      </c>
      <c r="G54" s="63"/>
      <c r="H54" s="63"/>
      <c r="I54" s="63"/>
      <c r="M54" s="63"/>
      <c r="N54" s="63"/>
      <c r="O54" s="63"/>
      <c r="U54" s="64"/>
      <c r="V54" s="64"/>
      <c r="W54" s="64"/>
    </row>
    <row r="55" spans="1:23" s="62" customFormat="1" ht="14.25" customHeight="1">
      <c r="A55" s="168" t="s">
        <v>263</v>
      </c>
      <c r="B55" s="168" t="s">
        <v>264</v>
      </c>
      <c r="C55" s="169">
        <v>4</v>
      </c>
      <c r="G55" s="63"/>
      <c r="H55" s="63"/>
      <c r="I55" s="63"/>
      <c r="M55" s="63"/>
      <c r="N55" s="63"/>
      <c r="O55" s="63"/>
      <c r="U55" s="64"/>
      <c r="V55" s="64"/>
      <c r="W55" s="64"/>
    </row>
    <row r="56" spans="1:23" s="62" customFormat="1" ht="14.25" customHeight="1">
      <c r="A56" s="168" t="s">
        <v>265</v>
      </c>
      <c r="B56" s="168" t="s">
        <v>266</v>
      </c>
      <c r="C56" s="169">
        <f>SUM(C57:C61)</f>
        <v>902</v>
      </c>
      <c r="G56" s="63"/>
      <c r="H56" s="63"/>
      <c r="I56" s="63"/>
      <c r="M56" s="63"/>
      <c r="N56" s="63"/>
      <c r="O56" s="63"/>
      <c r="U56" s="64"/>
      <c r="V56" s="64"/>
      <c r="W56" s="64"/>
    </row>
    <row r="57" spans="1:23" s="62" customFormat="1" ht="14.25" customHeight="1">
      <c r="A57" s="168" t="s">
        <v>267</v>
      </c>
      <c r="B57" s="168" t="s">
        <v>195</v>
      </c>
      <c r="C57" s="169">
        <v>318</v>
      </c>
      <c r="G57" s="63"/>
      <c r="H57" s="63"/>
      <c r="I57" s="63"/>
      <c r="M57" s="63"/>
      <c r="N57" s="63"/>
      <c r="O57" s="63"/>
      <c r="U57" s="64"/>
      <c r="V57" s="64"/>
      <c r="W57" s="64"/>
    </row>
    <row r="58" spans="1:23" s="62" customFormat="1" ht="14.25" customHeight="1">
      <c r="A58" s="168" t="s">
        <v>268</v>
      </c>
      <c r="B58" s="168" t="s">
        <v>197</v>
      </c>
      <c r="C58" s="169">
        <v>98</v>
      </c>
      <c r="G58" s="63"/>
      <c r="H58" s="63"/>
      <c r="I58" s="63"/>
      <c r="M58" s="63"/>
      <c r="N58" s="63"/>
      <c r="O58" s="63"/>
      <c r="U58" s="64"/>
      <c r="V58" s="64"/>
      <c r="W58" s="64"/>
    </row>
    <row r="59" spans="1:23" s="62" customFormat="1" ht="14.25" customHeight="1">
      <c r="A59" s="168" t="s">
        <v>269</v>
      </c>
      <c r="B59" s="168" t="s">
        <v>270</v>
      </c>
      <c r="C59" s="169">
        <v>27</v>
      </c>
      <c r="G59" s="63"/>
      <c r="H59" s="63"/>
      <c r="I59" s="63"/>
      <c r="M59" s="63"/>
      <c r="N59" s="63"/>
      <c r="O59" s="63"/>
      <c r="U59" s="64"/>
      <c r="V59" s="64"/>
      <c r="W59" s="64"/>
    </row>
    <row r="60" spans="1:23" s="62" customFormat="1" ht="14.25" customHeight="1">
      <c r="A60" s="168" t="s">
        <v>271</v>
      </c>
      <c r="B60" s="168" t="s">
        <v>209</v>
      </c>
      <c r="C60" s="169">
        <v>392</v>
      </c>
      <c r="G60" s="63"/>
      <c r="H60" s="63"/>
      <c r="I60" s="63"/>
      <c r="M60" s="63"/>
      <c r="N60" s="63"/>
      <c r="O60" s="63"/>
      <c r="U60" s="64"/>
      <c r="V60" s="64"/>
      <c r="W60" s="64"/>
    </row>
    <row r="61" spans="1:23" s="62" customFormat="1" ht="14.25" customHeight="1">
      <c r="A61" s="168" t="s">
        <v>272</v>
      </c>
      <c r="B61" s="168" t="s">
        <v>273</v>
      </c>
      <c r="C61" s="169">
        <v>67</v>
      </c>
      <c r="G61" s="63"/>
      <c r="H61" s="63"/>
      <c r="I61" s="63"/>
      <c r="M61" s="63"/>
      <c r="N61" s="63"/>
      <c r="O61" s="63"/>
      <c r="U61" s="64"/>
      <c r="V61" s="64"/>
      <c r="W61" s="64"/>
    </row>
    <row r="62" spans="1:23" s="62" customFormat="1" ht="14.25" customHeight="1">
      <c r="A62" s="168" t="s">
        <v>274</v>
      </c>
      <c r="B62" s="168" t="s">
        <v>275</v>
      </c>
      <c r="C62" s="169">
        <f>SUM(C63)</f>
        <v>70</v>
      </c>
      <c r="G62" s="63"/>
      <c r="H62" s="63"/>
      <c r="I62" s="63"/>
      <c r="M62" s="63"/>
      <c r="N62" s="63"/>
      <c r="O62" s="63"/>
      <c r="U62" s="64"/>
      <c r="V62" s="64"/>
      <c r="W62" s="64"/>
    </row>
    <row r="63" spans="1:23" s="62" customFormat="1" ht="14.25" customHeight="1">
      <c r="A63" s="168" t="s">
        <v>276</v>
      </c>
      <c r="B63" s="168" t="s">
        <v>277</v>
      </c>
      <c r="C63" s="169">
        <v>70</v>
      </c>
      <c r="G63" s="63"/>
      <c r="H63" s="63"/>
      <c r="I63" s="63"/>
      <c r="M63" s="63"/>
      <c r="N63" s="63"/>
      <c r="O63" s="63"/>
      <c r="U63" s="64"/>
      <c r="V63" s="64"/>
      <c r="W63" s="64"/>
    </row>
    <row r="64" spans="1:23" s="62" customFormat="1" ht="14.25" customHeight="1">
      <c r="A64" s="168" t="s">
        <v>278</v>
      </c>
      <c r="B64" s="168" t="s">
        <v>279</v>
      </c>
      <c r="C64" s="169">
        <f>SUM(C65:C66)</f>
        <v>90</v>
      </c>
      <c r="G64" s="63"/>
      <c r="H64" s="63"/>
      <c r="I64" s="63"/>
      <c r="M64" s="63"/>
      <c r="N64" s="63"/>
      <c r="O64" s="63"/>
      <c r="U64" s="64"/>
      <c r="V64" s="64"/>
      <c r="W64" s="64"/>
    </row>
    <row r="65" spans="1:23" s="62" customFormat="1" ht="14.25" customHeight="1">
      <c r="A65" s="168" t="s">
        <v>280</v>
      </c>
      <c r="B65" s="168" t="s">
        <v>195</v>
      </c>
      <c r="C65" s="169">
        <v>89</v>
      </c>
      <c r="G65" s="63"/>
      <c r="H65" s="63"/>
      <c r="I65" s="63"/>
      <c r="M65" s="63"/>
      <c r="N65" s="63"/>
      <c r="O65" s="63"/>
      <c r="U65" s="64"/>
      <c r="V65" s="64"/>
      <c r="W65" s="64"/>
    </row>
    <row r="66" spans="1:23" s="62" customFormat="1" ht="14.25" customHeight="1">
      <c r="A66" s="168" t="s">
        <v>281</v>
      </c>
      <c r="B66" s="168" t="s">
        <v>282</v>
      </c>
      <c r="C66" s="169">
        <v>1</v>
      </c>
      <c r="G66" s="63"/>
      <c r="H66" s="63"/>
      <c r="I66" s="63"/>
      <c r="M66" s="63"/>
      <c r="N66" s="63"/>
      <c r="O66" s="63"/>
      <c r="U66" s="64"/>
      <c r="V66" s="64"/>
      <c r="W66" s="64"/>
    </row>
    <row r="67" spans="1:23" s="62" customFormat="1" ht="14.25" customHeight="1">
      <c r="A67" s="168" t="s">
        <v>283</v>
      </c>
      <c r="B67" s="168" t="s">
        <v>284</v>
      </c>
      <c r="C67" s="169">
        <f>SUM(C68:C69)</f>
        <v>57</v>
      </c>
      <c r="G67" s="63"/>
      <c r="H67" s="63"/>
      <c r="I67" s="63"/>
      <c r="M67" s="63"/>
      <c r="N67" s="63"/>
      <c r="O67" s="63"/>
      <c r="U67" s="64"/>
      <c r="V67" s="64"/>
      <c r="W67" s="64"/>
    </row>
    <row r="68" spans="1:23" s="62" customFormat="1" ht="14.25" customHeight="1">
      <c r="A68" s="168" t="s">
        <v>285</v>
      </c>
      <c r="B68" s="168" t="s">
        <v>195</v>
      </c>
      <c r="C68" s="169">
        <v>51</v>
      </c>
      <c r="G68" s="63"/>
      <c r="H68" s="63"/>
      <c r="I68" s="63"/>
      <c r="M68" s="63"/>
      <c r="N68" s="63"/>
      <c r="O68" s="63"/>
      <c r="U68" s="64"/>
      <c r="V68" s="64"/>
      <c r="W68" s="64"/>
    </row>
    <row r="69" spans="1:23" s="62" customFormat="1" ht="14.25" customHeight="1">
      <c r="A69" s="168" t="s">
        <v>286</v>
      </c>
      <c r="B69" s="168" t="s">
        <v>197</v>
      </c>
      <c r="C69" s="169">
        <v>6</v>
      </c>
      <c r="G69" s="63"/>
      <c r="H69" s="63"/>
      <c r="I69" s="63"/>
      <c r="M69" s="63"/>
      <c r="N69" s="63"/>
      <c r="O69" s="63"/>
      <c r="U69" s="64"/>
      <c r="V69" s="64"/>
      <c r="W69" s="64"/>
    </row>
    <row r="70" spans="1:23" s="62" customFormat="1" ht="14.25" customHeight="1">
      <c r="A70" s="168" t="s">
        <v>287</v>
      </c>
      <c r="B70" s="168" t="s">
        <v>288</v>
      </c>
      <c r="C70" s="169">
        <f>SUM(C71:C73)</f>
        <v>297</v>
      </c>
      <c r="G70" s="63"/>
      <c r="H70" s="63"/>
      <c r="I70" s="63"/>
      <c r="M70" s="63"/>
      <c r="N70" s="63"/>
      <c r="O70" s="63"/>
      <c r="U70" s="64"/>
      <c r="V70" s="64"/>
      <c r="W70" s="64"/>
    </row>
    <row r="71" spans="1:23" s="62" customFormat="1" ht="14.25" customHeight="1">
      <c r="A71" s="168" t="s">
        <v>289</v>
      </c>
      <c r="B71" s="168" t="s">
        <v>195</v>
      </c>
      <c r="C71" s="169">
        <v>205</v>
      </c>
      <c r="G71" s="63"/>
      <c r="H71" s="63"/>
      <c r="I71" s="63"/>
      <c r="M71" s="63"/>
      <c r="N71" s="63"/>
      <c r="O71" s="63"/>
      <c r="U71" s="64"/>
      <c r="V71" s="64"/>
      <c r="W71" s="64"/>
    </row>
    <row r="72" spans="1:23" s="62" customFormat="1" ht="14.25" customHeight="1">
      <c r="A72" s="168" t="s">
        <v>290</v>
      </c>
      <c r="B72" s="168" t="s">
        <v>197</v>
      </c>
      <c r="C72" s="169">
        <v>74</v>
      </c>
      <c r="G72" s="63"/>
      <c r="H72" s="63"/>
      <c r="I72" s="63"/>
      <c r="M72" s="63"/>
      <c r="N72" s="63"/>
      <c r="O72" s="63"/>
      <c r="U72" s="64"/>
      <c r="V72" s="64"/>
      <c r="W72" s="64"/>
    </row>
    <row r="73" spans="1:23" s="62" customFormat="1" ht="14.25" customHeight="1">
      <c r="A73" s="168" t="s">
        <v>291</v>
      </c>
      <c r="B73" s="168" t="s">
        <v>209</v>
      </c>
      <c r="C73" s="169">
        <v>18</v>
      </c>
      <c r="G73" s="63"/>
      <c r="H73" s="63"/>
      <c r="I73" s="63"/>
      <c r="M73" s="63"/>
      <c r="N73" s="63"/>
      <c r="O73" s="63"/>
      <c r="U73" s="64"/>
      <c r="V73" s="64"/>
      <c r="W73" s="64"/>
    </row>
    <row r="74" spans="1:23" s="62" customFormat="1" ht="14.25" customHeight="1">
      <c r="A74" s="168" t="s">
        <v>292</v>
      </c>
      <c r="B74" s="168" t="s">
        <v>293</v>
      </c>
      <c r="C74" s="169">
        <f>SUM(C75:C77)</f>
        <v>829</v>
      </c>
      <c r="G74" s="63"/>
      <c r="H74" s="63"/>
      <c r="I74" s="63"/>
      <c r="M74" s="63"/>
      <c r="N74" s="63"/>
      <c r="O74" s="63"/>
      <c r="U74" s="64"/>
      <c r="V74" s="64"/>
      <c r="W74" s="64"/>
    </row>
    <row r="75" spans="1:23" s="62" customFormat="1" ht="14.25" customHeight="1">
      <c r="A75" s="168" t="s">
        <v>294</v>
      </c>
      <c r="B75" s="168" t="s">
        <v>195</v>
      </c>
      <c r="C75" s="169">
        <v>748</v>
      </c>
      <c r="G75" s="63"/>
      <c r="H75" s="63"/>
      <c r="I75" s="63"/>
      <c r="M75" s="63"/>
      <c r="N75" s="63"/>
      <c r="O75" s="63"/>
      <c r="U75" s="64"/>
      <c r="V75" s="64"/>
      <c r="W75" s="64"/>
    </row>
    <row r="76" spans="1:23" s="62" customFormat="1" ht="14.25" customHeight="1">
      <c r="A76" s="168" t="s">
        <v>295</v>
      </c>
      <c r="B76" s="168" t="s">
        <v>197</v>
      </c>
      <c r="C76" s="169">
        <v>42</v>
      </c>
      <c r="G76" s="63"/>
      <c r="H76" s="63"/>
      <c r="I76" s="63"/>
      <c r="M76" s="63"/>
      <c r="N76" s="63"/>
      <c r="O76" s="63"/>
      <c r="U76" s="64"/>
      <c r="V76" s="64"/>
      <c r="W76" s="64"/>
    </row>
    <row r="77" spans="1:23" s="62" customFormat="1" ht="14.25" customHeight="1">
      <c r="A77" s="168" t="s">
        <v>296</v>
      </c>
      <c r="B77" s="168" t="s">
        <v>297</v>
      </c>
      <c r="C77" s="169">
        <v>39</v>
      </c>
      <c r="G77" s="63"/>
      <c r="H77" s="63"/>
      <c r="I77" s="63"/>
      <c r="M77" s="63"/>
      <c r="N77" s="63"/>
      <c r="O77" s="63"/>
      <c r="U77" s="64"/>
      <c r="V77" s="64"/>
      <c r="W77" s="64"/>
    </row>
    <row r="78" spans="1:23" s="62" customFormat="1" ht="14.25" customHeight="1">
      <c r="A78" s="168" t="s">
        <v>298</v>
      </c>
      <c r="B78" s="168" t="s">
        <v>299</v>
      </c>
      <c r="C78" s="169">
        <f>SUM(C79:C81)</f>
        <v>330</v>
      </c>
      <c r="G78" s="63"/>
      <c r="H78" s="63"/>
      <c r="I78" s="63"/>
      <c r="M78" s="63"/>
      <c r="N78" s="63"/>
      <c r="O78" s="63"/>
      <c r="U78" s="64"/>
      <c r="V78" s="64"/>
      <c r="W78" s="64"/>
    </row>
    <row r="79" spans="1:23" s="62" customFormat="1" ht="14.25" customHeight="1">
      <c r="A79" s="168" t="s">
        <v>300</v>
      </c>
      <c r="B79" s="168" t="s">
        <v>195</v>
      </c>
      <c r="C79" s="169">
        <v>311</v>
      </c>
      <c r="G79" s="63"/>
      <c r="H79" s="63"/>
      <c r="I79" s="63"/>
      <c r="M79" s="63"/>
      <c r="N79" s="63"/>
      <c r="O79" s="63"/>
      <c r="U79" s="64"/>
      <c r="V79" s="64"/>
      <c r="W79" s="64"/>
    </row>
    <row r="80" spans="1:23" s="62" customFormat="1" ht="14.25" customHeight="1">
      <c r="A80" s="168" t="s">
        <v>301</v>
      </c>
      <c r="B80" s="168" t="s">
        <v>197</v>
      </c>
      <c r="C80" s="169">
        <v>10</v>
      </c>
      <c r="G80" s="63"/>
      <c r="H80" s="63"/>
      <c r="I80" s="63"/>
      <c r="M80" s="63"/>
      <c r="N80" s="63"/>
      <c r="O80" s="63"/>
      <c r="U80" s="64"/>
      <c r="V80" s="64"/>
      <c r="W80" s="64"/>
    </row>
    <row r="81" spans="1:23" s="62" customFormat="1" ht="14.25" customHeight="1">
      <c r="A81" s="168" t="s">
        <v>302</v>
      </c>
      <c r="B81" s="168" t="s">
        <v>303</v>
      </c>
      <c r="C81" s="169">
        <v>9</v>
      </c>
      <c r="G81" s="63"/>
      <c r="H81" s="63"/>
      <c r="I81" s="63"/>
      <c r="M81" s="63"/>
      <c r="N81" s="63"/>
      <c r="O81" s="63"/>
      <c r="U81" s="64"/>
      <c r="V81" s="64"/>
      <c r="W81" s="64"/>
    </row>
    <row r="82" spans="1:23" s="62" customFormat="1" ht="14.25" customHeight="1">
      <c r="A82" s="168" t="s">
        <v>304</v>
      </c>
      <c r="B82" s="168" t="s">
        <v>305</v>
      </c>
      <c r="C82" s="169">
        <f>SUM(C83:C85)</f>
        <v>306</v>
      </c>
      <c r="G82" s="63"/>
      <c r="H82" s="63"/>
      <c r="I82" s="63"/>
      <c r="M82" s="63"/>
      <c r="N82" s="63"/>
      <c r="O82" s="63"/>
      <c r="U82" s="64"/>
      <c r="V82" s="64"/>
      <c r="W82" s="64"/>
    </row>
    <row r="83" spans="1:23" s="62" customFormat="1" ht="14.25" customHeight="1">
      <c r="A83" s="168" t="s">
        <v>306</v>
      </c>
      <c r="B83" s="168" t="s">
        <v>195</v>
      </c>
      <c r="C83" s="169">
        <v>254</v>
      </c>
      <c r="G83" s="63"/>
      <c r="H83" s="63"/>
      <c r="I83" s="63"/>
      <c r="M83" s="63"/>
      <c r="N83" s="63"/>
      <c r="O83" s="63"/>
      <c r="U83" s="64"/>
      <c r="V83" s="64"/>
      <c r="W83" s="64"/>
    </row>
    <row r="84" spans="1:23" s="62" customFormat="1" ht="14.25" customHeight="1">
      <c r="A84" s="168" t="s">
        <v>307</v>
      </c>
      <c r="B84" s="168" t="s">
        <v>197</v>
      </c>
      <c r="C84" s="169">
        <v>31</v>
      </c>
      <c r="G84" s="63"/>
      <c r="H84" s="63"/>
      <c r="I84" s="63"/>
      <c r="M84" s="63"/>
      <c r="N84" s="63"/>
      <c r="O84" s="63"/>
      <c r="U84" s="64"/>
      <c r="V84" s="64"/>
      <c r="W84" s="64"/>
    </row>
    <row r="85" spans="1:23" s="62" customFormat="1" ht="14.25" customHeight="1">
      <c r="A85" s="168" t="s">
        <v>308</v>
      </c>
      <c r="B85" s="168" t="s">
        <v>309</v>
      </c>
      <c r="C85" s="169">
        <v>21</v>
      </c>
      <c r="G85" s="63"/>
      <c r="H85" s="63"/>
      <c r="I85" s="63"/>
      <c r="M85" s="63"/>
      <c r="N85" s="63"/>
      <c r="O85" s="63"/>
      <c r="U85" s="64"/>
      <c r="V85" s="64"/>
      <c r="W85" s="64"/>
    </row>
    <row r="86" spans="1:23" s="62" customFormat="1" ht="14.25" customHeight="1">
      <c r="A86" s="168" t="s">
        <v>310</v>
      </c>
      <c r="B86" s="168" t="s">
        <v>311</v>
      </c>
      <c r="C86" s="169">
        <f>SUM(C87:C88)</f>
        <v>73</v>
      </c>
      <c r="G86" s="63"/>
      <c r="H86" s="63"/>
      <c r="I86" s="63"/>
      <c r="M86" s="63"/>
      <c r="N86" s="63"/>
      <c r="O86" s="63"/>
      <c r="U86" s="64"/>
      <c r="V86" s="64"/>
      <c r="W86" s="64"/>
    </row>
    <row r="87" spans="1:23" s="62" customFormat="1" ht="14.25" customHeight="1">
      <c r="A87" s="168" t="s">
        <v>312</v>
      </c>
      <c r="B87" s="168" t="s">
        <v>195</v>
      </c>
      <c r="C87" s="169">
        <v>67</v>
      </c>
      <c r="G87" s="63"/>
      <c r="H87" s="63"/>
      <c r="I87" s="63"/>
      <c r="M87" s="63"/>
      <c r="N87" s="63"/>
      <c r="O87" s="63"/>
      <c r="U87" s="64"/>
      <c r="V87" s="64"/>
      <c r="W87" s="64"/>
    </row>
    <row r="88" spans="1:23" s="62" customFormat="1" ht="14.25" customHeight="1">
      <c r="A88" s="168" t="s">
        <v>313</v>
      </c>
      <c r="B88" s="168" t="s">
        <v>197</v>
      </c>
      <c r="C88" s="169">
        <v>6</v>
      </c>
      <c r="G88" s="63"/>
      <c r="H88" s="63"/>
      <c r="I88" s="63"/>
      <c r="M88" s="63"/>
      <c r="N88" s="63"/>
      <c r="O88" s="63"/>
      <c r="U88" s="64"/>
      <c r="V88" s="64"/>
      <c r="W88" s="64"/>
    </row>
    <row r="89" spans="1:23" s="62" customFormat="1" ht="14.25" customHeight="1">
      <c r="A89" s="168" t="s">
        <v>314</v>
      </c>
      <c r="B89" s="168" t="s">
        <v>315</v>
      </c>
      <c r="C89" s="169">
        <f>SUM(C90)</f>
        <v>239</v>
      </c>
      <c r="G89" s="63"/>
      <c r="H89" s="63"/>
      <c r="I89" s="63"/>
      <c r="M89" s="63"/>
      <c r="N89" s="63"/>
      <c r="O89" s="63"/>
      <c r="U89" s="64"/>
      <c r="V89" s="64"/>
      <c r="W89" s="64"/>
    </row>
    <row r="90" spans="1:23" s="62" customFormat="1" ht="14.25" customHeight="1">
      <c r="A90" s="168" t="s">
        <v>316</v>
      </c>
      <c r="B90" s="168" t="s">
        <v>195</v>
      </c>
      <c r="C90" s="169">
        <v>239</v>
      </c>
      <c r="G90" s="63"/>
      <c r="H90" s="63"/>
      <c r="I90" s="63"/>
      <c r="M90" s="63"/>
      <c r="N90" s="63"/>
      <c r="O90" s="63"/>
      <c r="U90" s="64"/>
      <c r="V90" s="64"/>
      <c r="W90" s="64"/>
    </row>
    <row r="91" spans="1:23" s="62" customFormat="1" ht="14.25" customHeight="1">
      <c r="A91" s="167" t="s">
        <v>317</v>
      </c>
      <c r="B91" s="167" t="s">
        <v>176</v>
      </c>
      <c r="C91" s="173">
        <f>SUM(C92)</f>
        <v>134</v>
      </c>
      <c r="G91" s="63"/>
      <c r="H91" s="63"/>
      <c r="I91" s="63"/>
      <c r="M91" s="63"/>
      <c r="N91" s="63"/>
      <c r="O91" s="63"/>
      <c r="U91" s="64"/>
      <c r="V91" s="64"/>
      <c r="W91" s="64"/>
    </row>
    <row r="92" spans="1:23" s="62" customFormat="1" ht="14.25" customHeight="1">
      <c r="A92" s="168" t="s">
        <v>318</v>
      </c>
      <c r="B92" s="168" t="s">
        <v>319</v>
      </c>
      <c r="C92" s="169">
        <f>SUM(C93:C94)</f>
        <v>134</v>
      </c>
      <c r="G92" s="63"/>
      <c r="H92" s="63"/>
      <c r="I92" s="63"/>
      <c r="M92" s="63"/>
      <c r="N92" s="63"/>
      <c r="O92" s="63"/>
      <c r="U92" s="64"/>
      <c r="V92" s="64"/>
      <c r="W92" s="64"/>
    </row>
    <row r="93" spans="1:23" s="62" customFormat="1" ht="14.25" customHeight="1">
      <c r="A93" s="168" t="s">
        <v>320</v>
      </c>
      <c r="B93" s="168" t="s">
        <v>321</v>
      </c>
      <c r="C93" s="169">
        <v>34</v>
      </c>
      <c r="G93" s="63"/>
      <c r="H93" s="63"/>
      <c r="I93" s="63"/>
      <c r="M93" s="63"/>
      <c r="N93" s="63"/>
      <c r="O93" s="63"/>
      <c r="U93" s="64"/>
      <c r="V93" s="64"/>
      <c r="W93" s="64"/>
    </row>
    <row r="94" spans="1:23" s="62" customFormat="1" ht="14.25" customHeight="1">
      <c r="A94" s="168" t="s">
        <v>322</v>
      </c>
      <c r="B94" s="168" t="s">
        <v>323</v>
      </c>
      <c r="C94" s="169">
        <v>100</v>
      </c>
      <c r="G94" s="63"/>
      <c r="H94" s="63"/>
      <c r="I94" s="63"/>
      <c r="M94" s="63"/>
      <c r="N94" s="63"/>
      <c r="O94" s="63"/>
      <c r="U94" s="64"/>
      <c r="V94" s="64"/>
      <c r="W94" s="64"/>
    </row>
    <row r="95" spans="1:23" s="62" customFormat="1" ht="14.25" customHeight="1">
      <c r="A95" s="167" t="s">
        <v>324</v>
      </c>
      <c r="B95" s="167" t="s">
        <v>177</v>
      </c>
      <c r="C95" s="173">
        <f>SUM(C96,C98,C109,C112,C115)</f>
        <v>11894</v>
      </c>
      <c r="G95" s="63"/>
      <c r="H95" s="63"/>
      <c r="I95" s="63"/>
      <c r="M95" s="63"/>
      <c r="N95" s="63"/>
      <c r="O95" s="63"/>
      <c r="U95" s="64"/>
      <c r="V95" s="64"/>
      <c r="W95" s="64"/>
    </row>
    <row r="96" spans="1:23" s="62" customFormat="1" ht="14.25" customHeight="1">
      <c r="A96" s="168" t="s">
        <v>325</v>
      </c>
      <c r="B96" s="168" t="s">
        <v>326</v>
      </c>
      <c r="C96" s="169">
        <f>SUM(C97)</f>
        <v>3</v>
      </c>
      <c r="G96" s="63"/>
      <c r="H96" s="63"/>
      <c r="I96" s="63"/>
      <c r="M96" s="63"/>
      <c r="N96" s="63"/>
      <c r="O96" s="63"/>
      <c r="U96" s="64"/>
      <c r="V96" s="64"/>
      <c r="W96" s="64"/>
    </row>
    <row r="97" spans="1:23" s="62" customFormat="1" ht="14.25" customHeight="1">
      <c r="A97" s="168" t="s">
        <v>327</v>
      </c>
      <c r="B97" s="168" t="s">
        <v>328</v>
      </c>
      <c r="C97" s="169">
        <v>3</v>
      </c>
      <c r="G97" s="63"/>
      <c r="H97" s="63"/>
      <c r="I97" s="63"/>
      <c r="M97" s="63"/>
      <c r="N97" s="63"/>
      <c r="O97" s="63"/>
      <c r="U97" s="64"/>
      <c r="V97" s="64"/>
      <c r="W97" s="64"/>
    </row>
    <row r="98" spans="1:23" s="62" customFormat="1" ht="14.25" customHeight="1">
      <c r="A98" s="168" t="s">
        <v>329</v>
      </c>
      <c r="B98" s="168" t="s">
        <v>330</v>
      </c>
      <c r="C98" s="169">
        <f>SUM(C99:C108)</f>
        <v>9041</v>
      </c>
      <c r="G98" s="63"/>
      <c r="H98" s="63"/>
      <c r="I98" s="63"/>
      <c r="M98" s="63"/>
      <c r="N98" s="63"/>
      <c r="O98" s="63"/>
      <c r="U98" s="64"/>
      <c r="V98" s="64"/>
      <c r="W98" s="64"/>
    </row>
    <row r="99" spans="1:23" s="62" customFormat="1" ht="14.25" customHeight="1">
      <c r="A99" s="168" t="s">
        <v>331</v>
      </c>
      <c r="B99" s="168" t="s">
        <v>195</v>
      </c>
      <c r="C99" s="169">
        <v>6105</v>
      </c>
      <c r="G99" s="63"/>
      <c r="H99" s="63"/>
      <c r="I99" s="63"/>
      <c r="M99" s="63"/>
      <c r="N99" s="63"/>
      <c r="O99" s="63"/>
      <c r="U99" s="64"/>
      <c r="V99" s="64"/>
      <c r="W99" s="64"/>
    </row>
    <row r="100" spans="1:23" s="62" customFormat="1" ht="14.25" customHeight="1">
      <c r="A100" s="168" t="s">
        <v>332</v>
      </c>
      <c r="B100" s="168" t="s">
        <v>197</v>
      </c>
      <c r="C100" s="169">
        <v>1621</v>
      </c>
      <c r="G100" s="63"/>
      <c r="H100" s="63"/>
      <c r="I100" s="63"/>
      <c r="M100" s="63"/>
      <c r="N100" s="63"/>
      <c r="O100" s="63"/>
      <c r="U100" s="64"/>
      <c r="V100" s="64"/>
      <c r="W100" s="64"/>
    </row>
    <row r="101" spans="1:23" s="62" customFormat="1" ht="14.25" customHeight="1">
      <c r="A101" s="168" t="s">
        <v>333</v>
      </c>
      <c r="B101" s="168" t="s">
        <v>334</v>
      </c>
      <c r="C101" s="169">
        <v>612</v>
      </c>
      <c r="G101" s="63"/>
      <c r="H101" s="63"/>
      <c r="I101" s="63"/>
      <c r="M101" s="63"/>
      <c r="N101" s="63"/>
      <c r="O101" s="63"/>
      <c r="U101" s="64"/>
      <c r="V101" s="64"/>
      <c r="W101" s="64"/>
    </row>
    <row r="102" spans="1:23" s="62" customFormat="1" ht="14.25" customHeight="1">
      <c r="A102" s="168" t="s">
        <v>335</v>
      </c>
      <c r="B102" s="168" t="s">
        <v>336</v>
      </c>
      <c r="C102" s="169">
        <v>133</v>
      </c>
      <c r="G102" s="63"/>
      <c r="H102" s="63"/>
      <c r="I102" s="63"/>
      <c r="M102" s="63"/>
      <c r="N102" s="63"/>
      <c r="O102" s="63"/>
      <c r="U102" s="64"/>
      <c r="V102" s="64"/>
      <c r="W102" s="64"/>
    </row>
    <row r="103" spans="1:23" s="62" customFormat="1" ht="14.25" customHeight="1">
      <c r="A103" s="168" t="s">
        <v>337</v>
      </c>
      <c r="B103" s="168" t="s">
        <v>338</v>
      </c>
      <c r="C103" s="169">
        <v>11</v>
      </c>
      <c r="G103" s="63"/>
      <c r="H103" s="63"/>
      <c r="I103" s="63"/>
      <c r="M103" s="63"/>
      <c r="N103" s="63"/>
      <c r="O103" s="63"/>
      <c r="U103" s="64"/>
      <c r="V103" s="64"/>
      <c r="W103" s="64"/>
    </row>
    <row r="104" spans="1:23" s="62" customFormat="1" ht="14.25" customHeight="1">
      <c r="A104" s="168" t="s">
        <v>339</v>
      </c>
      <c r="B104" s="168" t="s">
        <v>340</v>
      </c>
      <c r="C104" s="169">
        <v>10</v>
      </c>
      <c r="G104" s="63"/>
      <c r="H104" s="63"/>
      <c r="I104" s="63"/>
      <c r="M104" s="63"/>
      <c r="N104" s="63"/>
      <c r="O104" s="63"/>
      <c r="U104" s="64"/>
      <c r="V104" s="64"/>
      <c r="W104" s="64"/>
    </row>
    <row r="105" spans="1:23" s="62" customFormat="1" ht="14.25" customHeight="1">
      <c r="A105" s="168" t="s">
        <v>341</v>
      </c>
      <c r="B105" s="168" t="s">
        <v>342</v>
      </c>
      <c r="C105" s="169">
        <v>295</v>
      </c>
      <c r="G105" s="63"/>
      <c r="H105" s="63"/>
      <c r="I105" s="63"/>
      <c r="M105" s="63"/>
      <c r="N105" s="63"/>
      <c r="O105" s="63"/>
      <c r="U105" s="64"/>
      <c r="V105" s="64"/>
      <c r="W105" s="64"/>
    </row>
    <row r="106" spans="1:23" s="62" customFormat="1" ht="14.25" customHeight="1">
      <c r="A106" s="168" t="s">
        <v>343</v>
      </c>
      <c r="B106" s="168" t="s">
        <v>344</v>
      </c>
      <c r="C106" s="169">
        <v>30</v>
      </c>
      <c r="G106" s="63"/>
      <c r="H106" s="63"/>
      <c r="I106" s="63"/>
      <c r="M106" s="63"/>
      <c r="N106" s="63"/>
      <c r="O106" s="63"/>
      <c r="U106" s="64"/>
      <c r="V106" s="64"/>
      <c r="W106" s="64"/>
    </row>
    <row r="107" spans="1:23" s="62" customFormat="1" ht="14.25" customHeight="1">
      <c r="A107" s="168" t="s">
        <v>345</v>
      </c>
      <c r="B107" s="168" t="s">
        <v>346</v>
      </c>
      <c r="C107" s="169">
        <v>81</v>
      </c>
      <c r="G107" s="63"/>
      <c r="H107" s="63"/>
      <c r="I107" s="63"/>
      <c r="M107" s="63"/>
      <c r="N107" s="63"/>
      <c r="O107" s="63"/>
      <c r="U107" s="64"/>
      <c r="V107" s="64"/>
      <c r="W107" s="64"/>
    </row>
    <row r="108" spans="1:23" s="62" customFormat="1" ht="14.25" customHeight="1">
      <c r="A108" s="168" t="s">
        <v>347</v>
      </c>
      <c r="B108" s="168" t="s">
        <v>209</v>
      </c>
      <c r="C108" s="169">
        <v>143</v>
      </c>
      <c r="G108" s="63"/>
      <c r="H108" s="63"/>
      <c r="I108" s="63"/>
      <c r="M108" s="63"/>
      <c r="N108" s="63"/>
      <c r="O108" s="63"/>
      <c r="U108" s="64"/>
      <c r="V108" s="64"/>
      <c r="W108" s="64"/>
    </row>
    <row r="109" spans="1:23" s="62" customFormat="1" ht="14.25" customHeight="1">
      <c r="A109" s="168" t="s">
        <v>348</v>
      </c>
      <c r="B109" s="168" t="s">
        <v>349</v>
      </c>
      <c r="C109" s="169">
        <f>SUM(C110:C111)</f>
        <v>958</v>
      </c>
      <c r="G109" s="63"/>
      <c r="H109" s="63"/>
      <c r="I109" s="63"/>
      <c r="M109" s="63"/>
      <c r="N109" s="63"/>
      <c r="O109" s="63"/>
      <c r="U109" s="64"/>
      <c r="V109" s="64"/>
      <c r="W109" s="64"/>
    </row>
    <row r="110" spans="1:23" s="62" customFormat="1" ht="14.25" customHeight="1">
      <c r="A110" s="168" t="s">
        <v>350</v>
      </c>
      <c r="B110" s="168" t="s">
        <v>195</v>
      </c>
      <c r="C110" s="169">
        <v>718</v>
      </c>
      <c r="G110" s="63"/>
      <c r="H110" s="63"/>
      <c r="I110" s="63"/>
      <c r="M110" s="63"/>
      <c r="N110" s="63"/>
      <c r="O110" s="63"/>
      <c r="U110" s="64"/>
      <c r="V110" s="64"/>
      <c r="W110" s="64"/>
    </row>
    <row r="111" spans="1:23" s="62" customFormat="1" ht="14.25" customHeight="1">
      <c r="A111" s="168" t="s">
        <v>351</v>
      </c>
      <c r="B111" s="168" t="s">
        <v>197</v>
      </c>
      <c r="C111" s="169">
        <v>240</v>
      </c>
      <c r="G111" s="63"/>
      <c r="H111" s="63"/>
      <c r="I111" s="63"/>
      <c r="M111" s="63"/>
      <c r="N111" s="63"/>
      <c r="O111" s="63"/>
      <c r="U111" s="64"/>
      <c r="V111" s="64"/>
      <c r="W111" s="64"/>
    </row>
    <row r="112" spans="1:23" s="62" customFormat="1" ht="14.25" customHeight="1">
      <c r="A112" s="168" t="s">
        <v>352</v>
      </c>
      <c r="B112" s="168" t="s">
        <v>353</v>
      </c>
      <c r="C112" s="169">
        <f>SUM(C113:C114)</f>
        <v>1400</v>
      </c>
      <c r="G112" s="63"/>
      <c r="H112" s="63"/>
      <c r="I112" s="63"/>
      <c r="M112" s="63"/>
      <c r="N112" s="63"/>
      <c r="O112" s="63"/>
      <c r="U112" s="64"/>
      <c r="V112" s="64"/>
      <c r="W112" s="64"/>
    </row>
    <row r="113" spans="1:23" s="62" customFormat="1" ht="14.25" customHeight="1">
      <c r="A113" s="168" t="s">
        <v>354</v>
      </c>
      <c r="B113" s="168" t="s">
        <v>195</v>
      </c>
      <c r="C113" s="169">
        <v>1104</v>
      </c>
      <c r="G113" s="63"/>
      <c r="H113" s="63"/>
      <c r="I113" s="63"/>
      <c r="M113" s="63"/>
      <c r="N113" s="63"/>
      <c r="O113" s="63"/>
      <c r="U113" s="64"/>
      <c r="V113" s="64"/>
      <c r="W113" s="64"/>
    </row>
    <row r="114" spans="1:23" s="62" customFormat="1" ht="14.25" customHeight="1">
      <c r="A114" s="168" t="s">
        <v>355</v>
      </c>
      <c r="B114" s="168" t="s">
        <v>197</v>
      </c>
      <c r="C114" s="169">
        <v>296</v>
      </c>
      <c r="G114" s="63"/>
      <c r="H114" s="63"/>
      <c r="I114" s="63"/>
      <c r="M114" s="63"/>
      <c r="N114" s="63"/>
      <c r="O114" s="63"/>
      <c r="U114" s="64"/>
      <c r="V114" s="64"/>
      <c r="W114" s="64"/>
    </row>
    <row r="115" spans="1:23" s="62" customFormat="1" ht="14.25" customHeight="1">
      <c r="A115" s="168" t="s">
        <v>356</v>
      </c>
      <c r="B115" s="168" t="s">
        <v>357</v>
      </c>
      <c r="C115" s="169">
        <f>SUM(C116:C120)</f>
        <v>492</v>
      </c>
      <c r="G115" s="63"/>
      <c r="H115" s="63"/>
      <c r="I115" s="63"/>
      <c r="M115" s="63"/>
      <c r="N115" s="63"/>
      <c r="O115" s="63"/>
      <c r="U115" s="64"/>
      <c r="V115" s="64"/>
      <c r="W115" s="64"/>
    </row>
    <row r="116" spans="1:23" s="62" customFormat="1" ht="14.25" customHeight="1">
      <c r="A116" s="168" t="s">
        <v>358</v>
      </c>
      <c r="B116" s="168" t="s">
        <v>195</v>
      </c>
      <c r="C116" s="169">
        <v>301</v>
      </c>
      <c r="G116" s="63"/>
      <c r="H116" s="63"/>
      <c r="I116" s="63"/>
      <c r="M116" s="63"/>
      <c r="N116" s="63"/>
      <c r="O116" s="63"/>
      <c r="U116" s="64"/>
      <c r="V116" s="64"/>
      <c r="W116" s="64"/>
    </row>
    <row r="117" spans="1:23" s="62" customFormat="1" ht="14.25" customHeight="1">
      <c r="A117" s="168" t="s">
        <v>359</v>
      </c>
      <c r="B117" s="168" t="s">
        <v>197</v>
      </c>
      <c r="C117" s="169">
        <v>58</v>
      </c>
      <c r="G117" s="63"/>
      <c r="H117" s="63"/>
      <c r="I117" s="63"/>
      <c r="M117" s="63"/>
      <c r="N117" s="63"/>
      <c r="O117" s="63"/>
      <c r="U117" s="64"/>
      <c r="V117" s="64"/>
      <c r="W117" s="64"/>
    </row>
    <row r="118" spans="1:23" s="62" customFormat="1" ht="14.25" customHeight="1">
      <c r="A118" s="168" t="s">
        <v>360</v>
      </c>
      <c r="B118" s="168" t="s">
        <v>361</v>
      </c>
      <c r="C118" s="169">
        <v>20</v>
      </c>
      <c r="G118" s="63"/>
      <c r="H118" s="63"/>
      <c r="I118" s="63"/>
      <c r="M118" s="63"/>
      <c r="N118" s="63"/>
      <c r="O118" s="63"/>
      <c r="U118" s="64"/>
      <c r="V118" s="64"/>
      <c r="W118" s="64"/>
    </row>
    <row r="119" spans="1:23" s="62" customFormat="1" ht="14.25" customHeight="1">
      <c r="A119" s="168" t="s">
        <v>362</v>
      </c>
      <c r="B119" s="168" t="s">
        <v>363</v>
      </c>
      <c r="C119" s="169">
        <v>45</v>
      </c>
      <c r="G119" s="63"/>
      <c r="H119" s="63"/>
      <c r="I119" s="63"/>
      <c r="M119" s="63"/>
      <c r="N119" s="63"/>
      <c r="O119" s="63"/>
      <c r="U119" s="64"/>
      <c r="V119" s="64"/>
      <c r="W119" s="64"/>
    </row>
    <row r="120" spans="1:23" s="62" customFormat="1" ht="14.25" customHeight="1">
      <c r="A120" s="168" t="s">
        <v>364</v>
      </c>
      <c r="B120" s="168" t="s">
        <v>209</v>
      </c>
      <c r="C120" s="169">
        <v>68</v>
      </c>
      <c r="G120" s="63"/>
      <c r="H120" s="63"/>
      <c r="I120" s="63"/>
      <c r="M120" s="63"/>
      <c r="N120" s="63"/>
      <c r="O120" s="63"/>
      <c r="U120" s="64"/>
      <c r="V120" s="64"/>
      <c r="W120" s="64"/>
    </row>
    <row r="121" spans="1:23" s="62" customFormat="1" ht="14.25" customHeight="1">
      <c r="A121" s="167" t="s">
        <v>365</v>
      </c>
      <c r="B121" s="167" t="s">
        <v>178</v>
      </c>
      <c r="C121" s="173">
        <f>SUM(C122,C125,C131,C135,C138,C140,C143)</f>
        <v>73703</v>
      </c>
      <c r="G121" s="63"/>
      <c r="H121" s="63"/>
      <c r="I121" s="63"/>
      <c r="M121" s="63"/>
      <c r="N121" s="63"/>
      <c r="O121" s="63"/>
      <c r="U121" s="64"/>
      <c r="V121" s="64"/>
      <c r="W121" s="64"/>
    </row>
    <row r="122" spans="1:23" s="62" customFormat="1" ht="14.25" customHeight="1">
      <c r="A122" s="168" t="s">
        <v>366</v>
      </c>
      <c r="B122" s="168" t="s">
        <v>367</v>
      </c>
      <c r="C122" s="169">
        <f>SUM(C123:C124)</f>
        <v>3242</v>
      </c>
      <c r="G122" s="63"/>
      <c r="H122" s="63"/>
      <c r="I122" s="63"/>
      <c r="M122" s="63"/>
      <c r="N122" s="63"/>
      <c r="O122" s="63"/>
      <c r="U122" s="64"/>
      <c r="V122" s="64"/>
      <c r="W122" s="64"/>
    </row>
    <row r="123" spans="1:23" s="62" customFormat="1" ht="14.25" customHeight="1">
      <c r="A123" s="168" t="s">
        <v>368</v>
      </c>
      <c r="B123" s="168" t="s">
        <v>195</v>
      </c>
      <c r="C123" s="169">
        <v>679</v>
      </c>
      <c r="G123" s="63"/>
      <c r="H123" s="63"/>
      <c r="I123" s="63"/>
      <c r="M123" s="63"/>
      <c r="N123" s="63"/>
      <c r="O123" s="63"/>
      <c r="U123" s="64"/>
      <c r="V123" s="64"/>
      <c r="W123" s="64"/>
    </row>
    <row r="124" spans="1:23" s="62" customFormat="1" ht="14.25" customHeight="1">
      <c r="A124" s="168" t="s">
        <v>369</v>
      </c>
      <c r="B124" s="168" t="s">
        <v>370</v>
      </c>
      <c r="C124" s="169">
        <v>2563</v>
      </c>
      <c r="G124" s="63"/>
      <c r="H124" s="63"/>
      <c r="I124" s="63"/>
      <c r="M124" s="63"/>
      <c r="N124" s="63"/>
      <c r="O124" s="63"/>
      <c r="U124" s="64"/>
      <c r="V124" s="64"/>
      <c r="W124" s="64"/>
    </row>
    <row r="125" spans="1:23" s="62" customFormat="1" ht="14.25" customHeight="1">
      <c r="A125" s="168" t="s">
        <v>371</v>
      </c>
      <c r="B125" s="168" t="s">
        <v>372</v>
      </c>
      <c r="C125" s="169">
        <f>SUM(C126:C130)</f>
        <v>62468</v>
      </c>
      <c r="G125" s="63"/>
      <c r="H125" s="63"/>
      <c r="I125" s="63"/>
      <c r="M125" s="63"/>
      <c r="N125" s="63"/>
      <c r="O125" s="63"/>
      <c r="U125" s="64"/>
      <c r="V125" s="64"/>
      <c r="W125" s="64"/>
    </row>
    <row r="126" spans="1:23" s="62" customFormat="1" ht="14.25" customHeight="1">
      <c r="A126" s="168" t="s">
        <v>373</v>
      </c>
      <c r="B126" s="168" t="s">
        <v>374</v>
      </c>
      <c r="C126" s="169">
        <v>7650</v>
      </c>
      <c r="G126" s="63"/>
      <c r="H126" s="63"/>
      <c r="I126" s="63"/>
      <c r="M126" s="63"/>
      <c r="N126" s="63"/>
      <c r="O126" s="63"/>
      <c r="U126" s="64"/>
      <c r="V126" s="64"/>
      <c r="W126" s="64"/>
    </row>
    <row r="127" spans="1:23" s="62" customFormat="1" ht="14.25" customHeight="1">
      <c r="A127" s="168" t="s">
        <v>375</v>
      </c>
      <c r="B127" s="168" t="s">
        <v>376</v>
      </c>
      <c r="C127" s="169">
        <v>26620</v>
      </c>
      <c r="G127" s="63"/>
      <c r="H127" s="63"/>
      <c r="I127" s="63"/>
      <c r="M127" s="63"/>
      <c r="N127" s="63"/>
      <c r="O127" s="63"/>
      <c r="U127" s="64"/>
      <c r="V127" s="64"/>
      <c r="W127" s="64"/>
    </row>
    <row r="128" spans="1:23" s="62" customFormat="1" ht="14.25" customHeight="1">
      <c r="A128" s="168" t="s">
        <v>377</v>
      </c>
      <c r="B128" s="168" t="s">
        <v>378</v>
      </c>
      <c r="C128" s="169">
        <v>12665</v>
      </c>
      <c r="G128" s="63"/>
      <c r="H128" s="63"/>
      <c r="I128" s="63"/>
      <c r="M128" s="63"/>
      <c r="N128" s="63"/>
      <c r="O128" s="63"/>
      <c r="U128" s="64"/>
      <c r="V128" s="64"/>
      <c r="W128" s="64"/>
    </row>
    <row r="129" spans="1:23" s="62" customFormat="1" ht="14.25" customHeight="1">
      <c r="A129" s="168" t="s">
        <v>379</v>
      </c>
      <c r="B129" s="168" t="s">
        <v>380</v>
      </c>
      <c r="C129" s="169">
        <v>9011</v>
      </c>
      <c r="G129" s="63"/>
      <c r="H129" s="63"/>
      <c r="I129" s="63"/>
      <c r="M129" s="63"/>
      <c r="N129" s="63"/>
      <c r="O129" s="63"/>
      <c r="U129" s="64"/>
      <c r="V129" s="64"/>
      <c r="W129" s="64"/>
    </row>
    <row r="130" spans="1:23" s="62" customFormat="1" ht="14.25" customHeight="1">
      <c r="A130" s="168" t="s">
        <v>381</v>
      </c>
      <c r="B130" s="168" t="s">
        <v>382</v>
      </c>
      <c r="C130" s="169">
        <v>6522</v>
      </c>
      <c r="G130" s="63"/>
      <c r="H130" s="63"/>
      <c r="I130" s="63"/>
      <c r="M130" s="63"/>
      <c r="N130" s="63"/>
      <c r="O130" s="63"/>
      <c r="U130" s="64"/>
      <c r="V130" s="64"/>
      <c r="W130" s="64"/>
    </row>
    <row r="131" spans="1:23" s="62" customFormat="1" ht="14.25" customHeight="1">
      <c r="A131" s="168" t="s">
        <v>383</v>
      </c>
      <c r="B131" s="168" t="s">
        <v>384</v>
      </c>
      <c r="C131" s="169">
        <f>SUM(C132:C134)</f>
        <v>2833</v>
      </c>
      <c r="G131" s="63"/>
      <c r="H131" s="63"/>
      <c r="I131" s="63"/>
      <c r="M131" s="63"/>
      <c r="N131" s="63"/>
      <c r="O131" s="63"/>
      <c r="U131" s="64"/>
      <c r="V131" s="64"/>
      <c r="W131" s="64"/>
    </row>
    <row r="132" spans="1:23" s="62" customFormat="1" ht="14.25" customHeight="1">
      <c r="A132" s="168" t="s">
        <v>385</v>
      </c>
      <c r="B132" s="168" t="s">
        <v>386</v>
      </c>
      <c r="C132" s="169">
        <v>18</v>
      </c>
      <c r="G132" s="63"/>
      <c r="H132" s="63"/>
      <c r="I132" s="63"/>
      <c r="M132" s="63"/>
      <c r="N132" s="63"/>
      <c r="O132" s="63"/>
      <c r="U132" s="64"/>
      <c r="V132" s="64"/>
      <c r="W132" s="64"/>
    </row>
    <row r="133" spans="1:23" s="62" customFormat="1" ht="14.25" customHeight="1">
      <c r="A133" s="168" t="s">
        <v>387</v>
      </c>
      <c r="B133" s="168" t="s">
        <v>388</v>
      </c>
      <c r="C133" s="169">
        <v>2105</v>
      </c>
      <c r="G133" s="63"/>
      <c r="H133" s="63"/>
      <c r="I133" s="63"/>
      <c r="M133" s="63"/>
      <c r="N133" s="63"/>
      <c r="O133" s="63"/>
      <c r="U133" s="64"/>
      <c r="V133" s="64"/>
      <c r="W133" s="64"/>
    </row>
    <row r="134" spans="1:23" s="62" customFormat="1" ht="14.25" customHeight="1">
      <c r="A134" s="168" t="s">
        <v>389</v>
      </c>
      <c r="B134" s="168" t="s">
        <v>390</v>
      </c>
      <c r="C134" s="169">
        <v>710</v>
      </c>
      <c r="G134" s="63"/>
      <c r="H134" s="63"/>
      <c r="I134" s="63"/>
      <c r="M134" s="63"/>
      <c r="N134" s="63"/>
      <c r="O134" s="63"/>
      <c r="U134" s="64"/>
      <c r="V134" s="64"/>
      <c r="W134" s="64"/>
    </row>
    <row r="135" spans="1:23" s="62" customFormat="1" ht="14.25" customHeight="1">
      <c r="A135" s="168" t="s">
        <v>391</v>
      </c>
      <c r="B135" s="168" t="s">
        <v>392</v>
      </c>
      <c r="C135" s="169">
        <f>SUM(C136:C137)</f>
        <v>145</v>
      </c>
      <c r="G135" s="63"/>
      <c r="H135" s="63"/>
      <c r="I135" s="63"/>
      <c r="M135" s="63"/>
      <c r="N135" s="63"/>
      <c r="O135" s="63"/>
      <c r="U135" s="64"/>
      <c r="V135" s="64"/>
      <c r="W135" s="64"/>
    </row>
    <row r="136" spans="1:23" s="62" customFormat="1" ht="14.25" customHeight="1">
      <c r="A136" s="168" t="s">
        <v>393</v>
      </c>
      <c r="B136" s="168" t="s">
        <v>394</v>
      </c>
      <c r="C136" s="169">
        <v>60</v>
      </c>
      <c r="G136" s="63"/>
      <c r="H136" s="63"/>
      <c r="I136" s="63"/>
      <c r="M136" s="63"/>
      <c r="N136" s="63"/>
      <c r="O136" s="63"/>
      <c r="U136" s="64"/>
      <c r="V136" s="64"/>
      <c r="W136" s="64"/>
    </row>
    <row r="137" spans="1:23" s="62" customFormat="1" ht="14.25" customHeight="1">
      <c r="A137" s="168" t="s">
        <v>395</v>
      </c>
      <c r="B137" s="168" t="s">
        <v>396</v>
      </c>
      <c r="C137" s="169">
        <v>85</v>
      </c>
      <c r="G137" s="63"/>
      <c r="H137" s="63"/>
      <c r="I137" s="63"/>
      <c r="M137" s="63"/>
      <c r="N137" s="63"/>
      <c r="O137" s="63"/>
      <c r="U137" s="64"/>
      <c r="V137" s="64"/>
      <c r="W137" s="64"/>
    </row>
    <row r="138" spans="1:23" s="62" customFormat="1" ht="14.25" customHeight="1">
      <c r="A138" s="168" t="s">
        <v>397</v>
      </c>
      <c r="B138" s="168" t="s">
        <v>398</v>
      </c>
      <c r="C138" s="169">
        <f>SUM(C139)</f>
        <v>279</v>
      </c>
      <c r="G138" s="63"/>
      <c r="H138" s="63"/>
      <c r="I138" s="63"/>
      <c r="M138" s="63"/>
      <c r="N138" s="63"/>
      <c r="O138" s="63"/>
      <c r="U138" s="64"/>
      <c r="V138" s="64"/>
      <c r="W138" s="64"/>
    </row>
    <row r="139" spans="1:23" s="62" customFormat="1" ht="14.25" customHeight="1">
      <c r="A139" s="168" t="s">
        <v>399</v>
      </c>
      <c r="B139" s="168" t="s">
        <v>400</v>
      </c>
      <c r="C139" s="169">
        <v>279</v>
      </c>
      <c r="G139" s="63"/>
      <c r="H139" s="63"/>
      <c r="I139" s="63"/>
      <c r="M139" s="63"/>
      <c r="N139" s="63"/>
      <c r="O139" s="63"/>
      <c r="U139" s="64"/>
      <c r="V139" s="64"/>
      <c r="W139" s="64"/>
    </row>
    <row r="140" spans="1:23" s="62" customFormat="1" ht="14.25" customHeight="1">
      <c r="A140" s="168" t="s">
        <v>401</v>
      </c>
      <c r="B140" s="168" t="s">
        <v>402</v>
      </c>
      <c r="C140" s="169">
        <f>SUM(C141:C142)</f>
        <v>1116</v>
      </c>
      <c r="G140" s="63"/>
      <c r="H140" s="63"/>
      <c r="I140" s="63"/>
      <c r="M140" s="63"/>
      <c r="N140" s="63"/>
      <c r="O140" s="63"/>
      <c r="U140" s="64"/>
      <c r="V140" s="64"/>
      <c r="W140" s="64"/>
    </row>
    <row r="141" spans="1:23" s="62" customFormat="1" ht="14.25" customHeight="1">
      <c r="A141" s="168" t="s">
        <v>403</v>
      </c>
      <c r="B141" s="168" t="s">
        <v>404</v>
      </c>
      <c r="C141" s="169">
        <v>985</v>
      </c>
      <c r="G141" s="63"/>
      <c r="H141" s="63"/>
      <c r="I141" s="63"/>
      <c r="M141" s="63"/>
      <c r="N141" s="63"/>
      <c r="O141" s="63"/>
      <c r="U141" s="64"/>
      <c r="V141" s="64"/>
      <c r="W141" s="64"/>
    </row>
    <row r="142" spans="1:23" s="62" customFormat="1" ht="14.25" customHeight="1">
      <c r="A142" s="168" t="s">
        <v>405</v>
      </c>
      <c r="B142" s="168" t="s">
        <v>406</v>
      </c>
      <c r="C142" s="169">
        <v>131</v>
      </c>
      <c r="G142" s="63"/>
      <c r="H142" s="63"/>
      <c r="I142" s="63"/>
      <c r="M142" s="63"/>
      <c r="N142" s="63"/>
      <c r="O142" s="63"/>
      <c r="U142" s="64"/>
      <c r="V142" s="64"/>
      <c r="W142" s="64"/>
    </row>
    <row r="143" spans="1:23" s="62" customFormat="1" ht="14.25" customHeight="1">
      <c r="A143" s="168" t="s">
        <v>407</v>
      </c>
      <c r="B143" s="168" t="s">
        <v>408</v>
      </c>
      <c r="C143" s="169">
        <f>SUM(C144)</f>
        <v>3620</v>
      </c>
      <c r="G143" s="63"/>
      <c r="H143" s="63"/>
      <c r="I143" s="63"/>
      <c r="M143" s="63"/>
      <c r="N143" s="63"/>
      <c r="O143" s="63"/>
      <c r="U143" s="64"/>
      <c r="V143" s="64"/>
      <c r="W143" s="64"/>
    </row>
    <row r="144" spans="1:23" s="62" customFormat="1" ht="14.25" customHeight="1">
      <c r="A144" s="168" t="s">
        <v>409</v>
      </c>
      <c r="B144" s="168" t="s">
        <v>410</v>
      </c>
      <c r="C144" s="169">
        <v>3620</v>
      </c>
      <c r="G144" s="63"/>
      <c r="H144" s="63"/>
      <c r="I144" s="63"/>
      <c r="M144" s="63"/>
      <c r="N144" s="63"/>
      <c r="O144" s="63"/>
      <c r="U144" s="64"/>
      <c r="V144" s="64"/>
      <c r="W144" s="64"/>
    </row>
    <row r="145" spans="1:23" s="62" customFormat="1" ht="14.25" customHeight="1">
      <c r="A145" s="167" t="s">
        <v>411</v>
      </c>
      <c r="B145" s="167" t="s">
        <v>179</v>
      </c>
      <c r="C145" s="173">
        <f>SUM(C146,C148)</f>
        <v>148</v>
      </c>
      <c r="G145" s="63"/>
      <c r="H145" s="63"/>
      <c r="I145" s="63"/>
      <c r="M145" s="63"/>
      <c r="N145" s="63"/>
      <c r="O145" s="63"/>
      <c r="U145" s="64"/>
      <c r="V145" s="64"/>
      <c r="W145" s="64"/>
    </row>
    <row r="146" spans="1:23" s="62" customFormat="1" ht="14.25" customHeight="1">
      <c r="A146" s="168" t="s">
        <v>412</v>
      </c>
      <c r="B146" s="168" t="s">
        <v>413</v>
      </c>
      <c r="C146" s="169">
        <f>SUM(C147)</f>
        <v>50</v>
      </c>
      <c r="G146" s="63"/>
      <c r="H146" s="63"/>
      <c r="I146" s="63"/>
      <c r="M146" s="63"/>
      <c r="N146" s="63"/>
      <c r="O146" s="63"/>
      <c r="U146" s="64"/>
      <c r="V146" s="64"/>
      <c r="W146" s="64"/>
    </row>
    <row r="147" spans="1:23" s="62" customFormat="1" ht="14.25" customHeight="1">
      <c r="A147" s="168" t="s">
        <v>414</v>
      </c>
      <c r="B147" s="168" t="s">
        <v>415</v>
      </c>
      <c r="C147" s="169">
        <v>50</v>
      </c>
      <c r="G147" s="63"/>
      <c r="H147" s="63"/>
      <c r="I147" s="63"/>
      <c r="M147" s="63"/>
      <c r="N147" s="63"/>
      <c r="O147" s="63"/>
      <c r="U147" s="64"/>
      <c r="V147" s="64"/>
      <c r="W147" s="64"/>
    </row>
    <row r="148" spans="1:23" s="62" customFormat="1" ht="14.25" customHeight="1">
      <c r="A148" s="168" t="s">
        <v>416</v>
      </c>
      <c r="B148" s="168" t="s">
        <v>417</v>
      </c>
      <c r="C148" s="169">
        <f>SUM(C149:C150)</f>
        <v>98</v>
      </c>
      <c r="G148" s="63"/>
      <c r="H148" s="63"/>
      <c r="I148" s="63"/>
      <c r="M148" s="63"/>
      <c r="N148" s="63"/>
      <c r="O148" s="63"/>
      <c r="U148" s="64"/>
      <c r="V148" s="64"/>
      <c r="W148" s="64"/>
    </row>
    <row r="149" spans="1:23" s="62" customFormat="1" ht="14.25" customHeight="1">
      <c r="A149" s="168" t="s">
        <v>418</v>
      </c>
      <c r="B149" s="168" t="s">
        <v>419</v>
      </c>
      <c r="C149" s="169">
        <v>97</v>
      </c>
      <c r="G149" s="63"/>
      <c r="H149" s="63"/>
      <c r="I149" s="63"/>
      <c r="M149" s="63"/>
      <c r="N149" s="63"/>
      <c r="O149" s="63"/>
      <c r="U149" s="64"/>
      <c r="V149" s="64"/>
      <c r="W149" s="64"/>
    </row>
    <row r="150" spans="1:23" s="62" customFormat="1" ht="14.25" customHeight="1">
      <c r="A150" s="168" t="s">
        <v>420</v>
      </c>
      <c r="B150" s="168" t="s">
        <v>421</v>
      </c>
      <c r="C150" s="169">
        <v>1</v>
      </c>
      <c r="G150" s="63"/>
      <c r="H150" s="63"/>
      <c r="I150" s="63"/>
      <c r="M150" s="63"/>
      <c r="N150" s="63"/>
      <c r="O150" s="63"/>
      <c r="U150" s="64"/>
      <c r="V150" s="64"/>
      <c r="W150" s="64"/>
    </row>
    <row r="151" spans="1:23" s="62" customFormat="1" ht="14.25" customHeight="1">
      <c r="A151" s="167" t="s">
        <v>422</v>
      </c>
      <c r="B151" s="167" t="s">
        <v>180</v>
      </c>
      <c r="C151" s="173">
        <f>SUM(C152,C159,C161,C163,C167)</f>
        <v>1437</v>
      </c>
      <c r="G151" s="63"/>
      <c r="H151" s="63"/>
      <c r="I151" s="63"/>
      <c r="M151" s="63"/>
      <c r="N151" s="63"/>
      <c r="O151" s="63"/>
      <c r="U151" s="64"/>
      <c r="V151" s="64"/>
      <c r="W151" s="64"/>
    </row>
    <row r="152" spans="1:23" s="62" customFormat="1" ht="14.25" customHeight="1">
      <c r="A152" s="168" t="s">
        <v>423</v>
      </c>
      <c r="B152" s="168" t="s">
        <v>424</v>
      </c>
      <c r="C152" s="169">
        <f>SUM(C153:C158)</f>
        <v>800</v>
      </c>
      <c r="G152" s="63"/>
      <c r="H152" s="63"/>
      <c r="I152" s="63"/>
      <c r="M152" s="63"/>
      <c r="N152" s="63"/>
      <c r="O152" s="63"/>
      <c r="U152" s="64"/>
      <c r="V152" s="64"/>
      <c r="W152" s="64"/>
    </row>
    <row r="153" spans="1:23" s="62" customFormat="1" ht="14.25" customHeight="1">
      <c r="A153" s="168" t="s">
        <v>425</v>
      </c>
      <c r="B153" s="168" t="s">
        <v>195</v>
      </c>
      <c r="C153" s="169">
        <v>181</v>
      </c>
      <c r="G153" s="63"/>
      <c r="H153" s="63"/>
      <c r="I153" s="63"/>
      <c r="M153" s="63"/>
      <c r="N153" s="63"/>
      <c r="O153" s="63"/>
      <c r="U153" s="64"/>
      <c r="V153" s="64"/>
      <c r="W153" s="64"/>
    </row>
    <row r="154" spans="1:23" s="62" customFormat="1" ht="14.25" customHeight="1">
      <c r="A154" s="168" t="s">
        <v>426</v>
      </c>
      <c r="B154" s="168" t="s">
        <v>197</v>
      </c>
      <c r="C154" s="169">
        <v>79</v>
      </c>
      <c r="G154" s="63"/>
      <c r="H154" s="63"/>
      <c r="I154" s="63"/>
      <c r="M154" s="63"/>
      <c r="N154" s="63"/>
      <c r="O154" s="63"/>
      <c r="U154" s="64"/>
      <c r="V154" s="64"/>
      <c r="W154" s="64"/>
    </row>
    <row r="155" spans="1:23" s="62" customFormat="1" ht="14.25" customHeight="1">
      <c r="A155" s="168" t="s">
        <v>427</v>
      </c>
      <c r="B155" s="168" t="s">
        <v>428</v>
      </c>
      <c r="C155" s="169">
        <v>43</v>
      </c>
      <c r="G155" s="63"/>
      <c r="H155" s="63"/>
      <c r="I155" s="63"/>
      <c r="M155" s="63"/>
      <c r="N155" s="63"/>
      <c r="O155" s="63"/>
      <c r="U155" s="64"/>
      <c r="V155" s="64"/>
      <c r="W155" s="64"/>
    </row>
    <row r="156" spans="1:23" s="62" customFormat="1" ht="14.25" customHeight="1">
      <c r="A156" s="168" t="s">
        <v>429</v>
      </c>
      <c r="B156" s="168" t="s">
        <v>430</v>
      </c>
      <c r="C156" s="169">
        <v>183</v>
      </c>
      <c r="G156" s="63"/>
      <c r="H156" s="63"/>
      <c r="I156" s="63"/>
      <c r="M156" s="63"/>
      <c r="N156" s="63"/>
      <c r="O156" s="63"/>
      <c r="U156" s="64"/>
      <c r="V156" s="64"/>
      <c r="W156" s="64"/>
    </row>
    <row r="157" spans="1:23" s="62" customFormat="1" ht="14.25" customHeight="1">
      <c r="A157" s="168" t="s">
        <v>431</v>
      </c>
      <c r="B157" s="168" t="s">
        <v>432</v>
      </c>
      <c r="C157" s="169">
        <v>2</v>
      </c>
      <c r="G157" s="63"/>
      <c r="H157" s="63"/>
      <c r="I157" s="63"/>
      <c r="M157" s="63"/>
      <c r="N157" s="63"/>
      <c r="O157" s="63"/>
      <c r="U157" s="64"/>
      <c r="V157" s="64"/>
      <c r="W157" s="64"/>
    </row>
    <row r="158" spans="1:23" s="62" customFormat="1" ht="14.25" customHeight="1">
      <c r="A158" s="168" t="s">
        <v>433</v>
      </c>
      <c r="B158" s="168" t="s">
        <v>434</v>
      </c>
      <c r="C158" s="169">
        <v>312</v>
      </c>
      <c r="G158" s="63"/>
      <c r="H158" s="63"/>
      <c r="I158" s="63"/>
      <c r="M158" s="63"/>
      <c r="N158" s="63"/>
      <c r="O158" s="63"/>
      <c r="U158" s="64"/>
      <c r="V158" s="64"/>
      <c r="W158" s="64"/>
    </row>
    <row r="159" spans="1:23" s="62" customFormat="1" ht="14.25" customHeight="1">
      <c r="A159" s="168" t="s">
        <v>435</v>
      </c>
      <c r="B159" s="168" t="s">
        <v>436</v>
      </c>
      <c r="C159" s="169">
        <f>SUM(C160)</f>
        <v>18</v>
      </c>
      <c r="G159" s="63"/>
      <c r="H159" s="63"/>
      <c r="I159" s="63"/>
      <c r="M159" s="63"/>
      <c r="N159" s="63"/>
      <c r="O159" s="63"/>
      <c r="U159" s="64"/>
      <c r="V159" s="64"/>
      <c r="W159" s="64"/>
    </row>
    <row r="160" spans="1:23" s="62" customFormat="1" ht="14.25" customHeight="1">
      <c r="A160" s="168" t="s">
        <v>437</v>
      </c>
      <c r="B160" s="168" t="s">
        <v>438</v>
      </c>
      <c r="C160" s="169">
        <v>18</v>
      </c>
      <c r="G160" s="63"/>
      <c r="H160" s="63"/>
      <c r="I160" s="63"/>
      <c r="M160" s="63"/>
      <c r="N160" s="63"/>
      <c r="O160" s="63"/>
      <c r="U160" s="64"/>
      <c r="V160" s="64"/>
      <c r="W160" s="64"/>
    </row>
    <row r="161" spans="1:23" s="62" customFormat="1" ht="14.25" customHeight="1">
      <c r="A161" s="168" t="s">
        <v>439</v>
      </c>
      <c r="B161" s="168" t="s">
        <v>440</v>
      </c>
      <c r="C161" s="169">
        <f>SUM(C162)</f>
        <v>36</v>
      </c>
      <c r="G161" s="63"/>
      <c r="H161" s="63"/>
      <c r="I161" s="63"/>
      <c r="M161" s="63"/>
      <c r="N161" s="63"/>
      <c r="O161" s="63"/>
      <c r="U161" s="64"/>
      <c r="V161" s="64"/>
      <c r="W161" s="64"/>
    </row>
    <row r="162" spans="1:23" s="62" customFormat="1" ht="14.25" customHeight="1">
      <c r="A162" s="168" t="s">
        <v>441</v>
      </c>
      <c r="B162" s="168" t="s">
        <v>442</v>
      </c>
      <c r="C162" s="169">
        <v>36</v>
      </c>
      <c r="G162" s="63"/>
      <c r="H162" s="63"/>
      <c r="I162" s="63"/>
      <c r="M162" s="63"/>
      <c r="N162" s="63"/>
      <c r="O162" s="63"/>
      <c r="U162" s="64"/>
      <c r="V162" s="64"/>
      <c r="W162" s="64"/>
    </row>
    <row r="163" spans="1:23" s="62" customFormat="1" ht="14.25" customHeight="1">
      <c r="A163" s="168" t="s">
        <v>443</v>
      </c>
      <c r="B163" s="168" t="s">
        <v>444</v>
      </c>
      <c r="C163" s="169">
        <f>SUM(C164:C166)</f>
        <v>255</v>
      </c>
      <c r="G163" s="63"/>
      <c r="H163" s="63"/>
      <c r="I163" s="63"/>
      <c r="M163" s="63"/>
      <c r="N163" s="63"/>
      <c r="O163" s="63"/>
      <c r="U163" s="64"/>
      <c r="V163" s="64"/>
      <c r="W163" s="64"/>
    </row>
    <row r="164" spans="1:23" s="62" customFormat="1" ht="14.25" customHeight="1">
      <c r="A164" s="168" t="s">
        <v>445</v>
      </c>
      <c r="B164" s="168" t="s">
        <v>446</v>
      </c>
      <c r="C164" s="169">
        <v>42</v>
      </c>
      <c r="G164" s="63"/>
      <c r="H164" s="63"/>
      <c r="I164" s="63"/>
      <c r="M164" s="63"/>
      <c r="N164" s="63"/>
      <c r="O164" s="63"/>
      <c r="U164" s="64"/>
      <c r="V164" s="64"/>
      <c r="W164" s="64"/>
    </row>
    <row r="165" spans="1:23" s="62" customFormat="1" ht="14.25" customHeight="1">
      <c r="A165" s="168" t="s">
        <v>447</v>
      </c>
      <c r="B165" s="168" t="s">
        <v>448</v>
      </c>
      <c r="C165" s="169">
        <v>113</v>
      </c>
      <c r="G165" s="63"/>
      <c r="H165" s="63"/>
      <c r="I165" s="63"/>
      <c r="M165" s="63"/>
      <c r="N165" s="63"/>
      <c r="O165" s="63"/>
      <c r="U165" s="64"/>
      <c r="V165" s="64"/>
      <c r="W165" s="64"/>
    </row>
    <row r="166" spans="1:23" s="62" customFormat="1" ht="14.25" customHeight="1">
      <c r="A166" s="168" t="s">
        <v>449</v>
      </c>
      <c r="B166" s="168" t="s">
        <v>450</v>
      </c>
      <c r="C166" s="169">
        <v>100</v>
      </c>
      <c r="G166" s="63"/>
      <c r="H166" s="63"/>
      <c r="I166" s="63"/>
      <c r="M166" s="63"/>
      <c r="N166" s="63"/>
      <c r="O166" s="63"/>
      <c r="U166" s="64"/>
      <c r="V166" s="64"/>
      <c r="W166" s="64"/>
    </row>
    <row r="167" spans="1:23" s="62" customFormat="1" ht="14.25" customHeight="1">
      <c r="A167" s="168" t="s">
        <v>451</v>
      </c>
      <c r="B167" s="168" t="s">
        <v>452</v>
      </c>
      <c r="C167" s="169">
        <f>SUM(C168)</f>
        <v>328</v>
      </c>
      <c r="G167" s="63"/>
      <c r="H167" s="63"/>
      <c r="I167" s="63"/>
      <c r="M167" s="63"/>
      <c r="N167" s="63"/>
      <c r="O167" s="63"/>
      <c r="U167" s="64"/>
      <c r="V167" s="64"/>
      <c r="W167" s="64"/>
    </row>
    <row r="168" spans="1:23" s="62" customFormat="1" ht="14.25" customHeight="1">
      <c r="A168" s="168" t="s">
        <v>453</v>
      </c>
      <c r="B168" s="168" t="s">
        <v>452</v>
      </c>
      <c r="C168" s="169">
        <v>328</v>
      </c>
      <c r="G168" s="63"/>
      <c r="H168" s="63"/>
      <c r="I168" s="63"/>
      <c r="M168" s="63"/>
      <c r="N168" s="63"/>
      <c r="O168" s="63"/>
      <c r="U168" s="64"/>
      <c r="V168" s="64"/>
      <c r="W168" s="64"/>
    </row>
    <row r="169" spans="1:23" s="62" customFormat="1" ht="14.25" customHeight="1">
      <c r="A169" s="167" t="s">
        <v>454</v>
      </c>
      <c r="B169" s="167" t="s">
        <v>181</v>
      </c>
      <c r="C169" s="173">
        <f>SUM(C170,C172,C175,C178,C182,C184,C191,C196,C201,C204,C207,C210)</f>
        <v>22949</v>
      </c>
      <c r="G169" s="63"/>
      <c r="H169" s="63"/>
      <c r="I169" s="63"/>
      <c r="M169" s="63"/>
      <c r="N169" s="63"/>
      <c r="O169" s="63"/>
      <c r="U169" s="64"/>
      <c r="V169" s="64"/>
      <c r="W169" s="64"/>
    </row>
    <row r="170" spans="1:23" s="62" customFormat="1" ht="14.25" customHeight="1">
      <c r="A170" s="168" t="s">
        <v>455</v>
      </c>
      <c r="B170" s="168" t="s">
        <v>456</v>
      </c>
      <c r="C170" s="169">
        <f>SUM(C171)</f>
        <v>247</v>
      </c>
      <c r="G170" s="63"/>
      <c r="H170" s="63"/>
      <c r="I170" s="63"/>
      <c r="M170" s="63"/>
      <c r="N170" s="63"/>
      <c r="O170" s="63"/>
      <c r="U170" s="64"/>
      <c r="V170" s="64"/>
      <c r="W170" s="64"/>
    </row>
    <row r="171" spans="1:23" s="62" customFormat="1" ht="14.25" customHeight="1">
      <c r="A171" s="168" t="s">
        <v>457</v>
      </c>
      <c r="B171" s="168" t="s">
        <v>458</v>
      </c>
      <c r="C171" s="169">
        <v>247</v>
      </c>
      <c r="G171" s="63"/>
      <c r="H171" s="63"/>
      <c r="I171" s="63"/>
      <c r="M171" s="63"/>
      <c r="N171" s="63"/>
      <c r="O171" s="63"/>
      <c r="U171" s="64"/>
      <c r="V171" s="64"/>
      <c r="W171" s="64"/>
    </row>
    <row r="172" spans="1:23" s="62" customFormat="1" ht="14.25" customHeight="1">
      <c r="A172" s="168" t="s">
        <v>459</v>
      </c>
      <c r="B172" s="168" t="s">
        <v>460</v>
      </c>
      <c r="C172" s="169">
        <f>SUM(C173:C174)</f>
        <v>423</v>
      </c>
      <c r="G172" s="63"/>
      <c r="H172" s="63"/>
      <c r="I172" s="63"/>
      <c r="M172" s="63"/>
      <c r="N172" s="63"/>
      <c r="O172" s="63"/>
      <c r="U172" s="64"/>
      <c r="V172" s="64"/>
      <c r="W172" s="64"/>
    </row>
    <row r="173" spans="1:23" s="62" customFormat="1" ht="14.25" customHeight="1">
      <c r="A173" s="168" t="s">
        <v>461</v>
      </c>
      <c r="B173" s="168" t="s">
        <v>195</v>
      </c>
      <c r="C173" s="169">
        <v>249</v>
      </c>
      <c r="G173" s="63"/>
      <c r="H173" s="63"/>
      <c r="I173" s="63"/>
      <c r="M173" s="63"/>
      <c r="N173" s="63"/>
      <c r="O173" s="63"/>
      <c r="U173" s="64"/>
      <c r="V173" s="64"/>
      <c r="W173" s="64"/>
    </row>
    <row r="174" spans="1:23" s="62" customFormat="1" ht="14.25" customHeight="1">
      <c r="A174" s="168" t="s">
        <v>462</v>
      </c>
      <c r="B174" s="168" t="s">
        <v>463</v>
      </c>
      <c r="C174" s="169">
        <v>174</v>
      </c>
      <c r="G174" s="63"/>
      <c r="H174" s="63"/>
      <c r="I174" s="63"/>
      <c r="M174" s="63"/>
      <c r="N174" s="63"/>
      <c r="O174" s="63"/>
      <c r="U174" s="64"/>
      <c r="V174" s="64"/>
      <c r="W174" s="64"/>
    </row>
    <row r="175" spans="1:23" s="62" customFormat="1" ht="14.25" customHeight="1">
      <c r="A175" s="168" t="s">
        <v>464</v>
      </c>
      <c r="B175" s="168" t="s">
        <v>465</v>
      </c>
      <c r="C175" s="169">
        <f>SUM(C176:C177)</f>
        <v>8985</v>
      </c>
      <c r="G175" s="63"/>
      <c r="H175" s="63"/>
      <c r="I175" s="63"/>
      <c r="M175" s="63"/>
      <c r="N175" s="63"/>
      <c r="O175" s="63"/>
      <c r="U175" s="64"/>
      <c r="V175" s="64"/>
      <c r="W175" s="64"/>
    </row>
    <row r="176" spans="1:23" s="62" customFormat="1" ht="14.25" customHeight="1">
      <c r="A176" s="168" t="s">
        <v>466</v>
      </c>
      <c r="B176" s="168" t="s">
        <v>467</v>
      </c>
      <c r="C176" s="169">
        <v>144</v>
      </c>
      <c r="G176" s="63"/>
      <c r="H176" s="63"/>
      <c r="I176" s="63"/>
      <c r="M176" s="63"/>
      <c r="N176" s="63"/>
      <c r="O176" s="63"/>
      <c r="U176" s="64"/>
      <c r="V176" s="64"/>
      <c r="W176" s="64"/>
    </row>
    <row r="177" spans="1:23" s="62" customFormat="1" ht="14.25" customHeight="1">
      <c r="A177" s="168" t="s">
        <v>468</v>
      </c>
      <c r="B177" s="168" t="s">
        <v>469</v>
      </c>
      <c r="C177" s="169">
        <v>8841</v>
      </c>
      <c r="G177" s="63"/>
      <c r="H177" s="63"/>
      <c r="I177" s="63"/>
      <c r="M177" s="63"/>
      <c r="N177" s="63"/>
      <c r="O177" s="63"/>
      <c r="U177" s="64"/>
      <c r="V177" s="64"/>
      <c r="W177" s="64"/>
    </row>
    <row r="178" spans="1:23" s="62" customFormat="1" ht="14.25" customHeight="1">
      <c r="A178" s="168" t="s">
        <v>470</v>
      </c>
      <c r="B178" s="168" t="s">
        <v>471</v>
      </c>
      <c r="C178" s="169">
        <f>SUM(C179:C181)</f>
        <v>6987</v>
      </c>
      <c r="G178" s="63"/>
      <c r="H178" s="63"/>
      <c r="I178" s="63"/>
      <c r="M178" s="63"/>
      <c r="N178" s="63"/>
      <c r="O178" s="63"/>
      <c r="U178" s="64"/>
      <c r="V178" s="64"/>
      <c r="W178" s="64"/>
    </row>
    <row r="179" spans="1:23" s="62" customFormat="1" ht="14.25" customHeight="1">
      <c r="A179" s="168" t="s">
        <v>472</v>
      </c>
      <c r="B179" s="168" t="s">
        <v>473</v>
      </c>
      <c r="C179" s="169">
        <v>271</v>
      </c>
      <c r="G179" s="63"/>
      <c r="H179" s="63"/>
      <c r="I179" s="63"/>
      <c r="M179" s="63"/>
      <c r="N179" s="63"/>
      <c r="O179" s="63"/>
      <c r="U179" s="64"/>
      <c r="V179" s="64"/>
      <c r="W179" s="64"/>
    </row>
    <row r="180" spans="1:23" s="62" customFormat="1" ht="14.25" customHeight="1">
      <c r="A180" s="168" t="s">
        <v>474</v>
      </c>
      <c r="B180" s="168" t="s">
        <v>475</v>
      </c>
      <c r="C180" s="169">
        <v>124</v>
      </c>
      <c r="G180" s="63"/>
      <c r="H180" s="63"/>
      <c r="I180" s="63"/>
      <c r="M180" s="63"/>
      <c r="N180" s="63"/>
      <c r="O180" s="63"/>
      <c r="U180" s="64"/>
      <c r="V180" s="64"/>
      <c r="W180" s="64"/>
    </row>
    <row r="181" spans="1:23" s="62" customFormat="1" ht="14.25" customHeight="1">
      <c r="A181" s="168" t="s">
        <v>476</v>
      </c>
      <c r="B181" s="168" t="s">
        <v>477</v>
      </c>
      <c r="C181" s="169">
        <v>6592</v>
      </c>
      <c r="G181" s="63"/>
      <c r="H181" s="63"/>
      <c r="I181" s="63"/>
      <c r="M181" s="63"/>
      <c r="N181" s="63"/>
      <c r="O181" s="63"/>
      <c r="U181" s="64"/>
      <c r="V181" s="64"/>
      <c r="W181" s="64"/>
    </row>
    <row r="182" spans="1:23" s="62" customFormat="1" ht="14.25" customHeight="1">
      <c r="A182" s="168" t="s">
        <v>478</v>
      </c>
      <c r="B182" s="168" t="s">
        <v>479</v>
      </c>
      <c r="C182" s="169">
        <f>SUM(C183)</f>
        <v>732</v>
      </c>
      <c r="G182" s="63"/>
      <c r="H182" s="63"/>
      <c r="I182" s="63"/>
      <c r="M182" s="63"/>
      <c r="N182" s="63"/>
      <c r="O182" s="63"/>
      <c r="U182" s="64"/>
      <c r="V182" s="64"/>
      <c r="W182" s="64"/>
    </row>
    <row r="183" spans="1:23" s="62" customFormat="1" ht="14.25" customHeight="1">
      <c r="A183" s="168" t="s">
        <v>480</v>
      </c>
      <c r="B183" s="168" t="s">
        <v>481</v>
      </c>
      <c r="C183" s="169">
        <v>732</v>
      </c>
      <c r="G183" s="63"/>
      <c r="H183" s="63"/>
      <c r="I183" s="63"/>
      <c r="M183" s="63"/>
      <c r="N183" s="63"/>
      <c r="O183" s="63"/>
      <c r="U183" s="64"/>
      <c r="V183" s="64"/>
      <c r="W183" s="64"/>
    </row>
    <row r="184" spans="1:23" s="62" customFormat="1" ht="14.25" customHeight="1">
      <c r="A184" s="168" t="s">
        <v>482</v>
      </c>
      <c r="B184" s="168" t="s">
        <v>483</v>
      </c>
      <c r="C184" s="169">
        <f>SUM(C185:C190)</f>
        <v>1438</v>
      </c>
      <c r="G184" s="63"/>
      <c r="H184" s="63"/>
      <c r="I184" s="63"/>
      <c r="M184" s="63"/>
      <c r="N184" s="63"/>
      <c r="O184" s="63"/>
      <c r="U184" s="64"/>
      <c r="V184" s="64"/>
      <c r="W184" s="64"/>
    </row>
    <row r="185" spans="1:23" s="62" customFormat="1" ht="14.25" customHeight="1">
      <c r="A185" s="168" t="s">
        <v>484</v>
      </c>
      <c r="B185" s="168" t="s">
        <v>485</v>
      </c>
      <c r="C185" s="169">
        <v>36</v>
      </c>
      <c r="G185" s="63"/>
      <c r="H185" s="63"/>
      <c r="I185" s="63"/>
      <c r="M185" s="63"/>
      <c r="N185" s="63"/>
      <c r="O185" s="63"/>
      <c r="U185" s="64"/>
      <c r="V185" s="64"/>
      <c r="W185" s="64"/>
    </row>
    <row r="186" spans="1:23" s="62" customFormat="1" ht="14.25" customHeight="1">
      <c r="A186" s="168" t="s">
        <v>486</v>
      </c>
      <c r="B186" s="168" t="s">
        <v>487</v>
      </c>
      <c r="C186" s="169">
        <v>352</v>
      </c>
      <c r="G186" s="63"/>
      <c r="H186" s="63"/>
      <c r="I186" s="63"/>
      <c r="M186" s="63"/>
      <c r="N186" s="63"/>
      <c r="O186" s="63"/>
      <c r="U186" s="64"/>
      <c r="V186" s="64"/>
      <c r="W186" s="64"/>
    </row>
    <row r="187" spans="1:23" s="62" customFormat="1" ht="14.25" customHeight="1">
      <c r="A187" s="168" t="s">
        <v>488</v>
      </c>
      <c r="B187" s="168" t="s">
        <v>489</v>
      </c>
      <c r="C187" s="169">
        <v>366</v>
      </c>
      <c r="G187" s="63"/>
      <c r="H187" s="63"/>
      <c r="I187" s="63"/>
      <c r="M187" s="63"/>
      <c r="N187" s="63"/>
      <c r="O187" s="63"/>
      <c r="U187" s="64"/>
      <c r="V187" s="64"/>
      <c r="W187" s="64"/>
    </row>
    <row r="188" spans="1:23" s="62" customFormat="1" ht="14.25" customHeight="1">
      <c r="A188" s="168" t="s">
        <v>490</v>
      </c>
      <c r="B188" s="168" t="s">
        <v>491</v>
      </c>
      <c r="C188" s="169">
        <v>131</v>
      </c>
      <c r="G188" s="63"/>
      <c r="H188" s="63"/>
      <c r="I188" s="63"/>
      <c r="M188" s="63"/>
      <c r="N188" s="63"/>
      <c r="O188" s="63"/>
      <c r="U188" s="64"/>
      <c r="V188" s="64"/>
      <c r="W188" s="64"/>
    </row>
    <row r="189" spans="1:23" s="62" customFormat="1" ht="14.25" customHeight="1">
      <c r="A189" s="168" t="s">
        <v>492</v>
      </c>
      <c r="B189" s="168" t="s">
        <v>493</v>
      </c>
      <c r="C189" s="169">
        <v>509</v>
      </c>
      <c r="G189" s="63"/>
      <c r="H189" s="63"/>
      <c r="I189" s="63"/>
      <c r="M189" s="63"/>
      <c r="N189" s="63"/>
      <c r="O189" s="63"/>
      <c r="U189" s="64"/>
      <c r="V189" s="64"/>
      <c r="W189" s="64"/>
    </row>
    <row r="190" spans="1:23" s="62" customFormat="1" ht="14.25" customHeight="1">
      <c r="A190" s="168" t="s">
        <v>494</v>
      </c>
      <c r="B190" s="168" t="s">
        <v>495</v>
      </c>
      <c r="C190" s="169">
        <v>44</v>
      </c>
      <c r="G190" s="63"/>
      <c r="H190" s="63"/>
      <c r="I190" s="63"/>
      <c r="M190" s="63"/>
      <c r="N190" s="63"/>
      <c r="O190" s="63"/>
      <c r="U190" s="64"/>
      <c r="V190" s="64"/>
      <c r="W190" s="64"/>
    </row>
    <row r="191" spans="1:23" s="62" customFormat="1" ht="14.25" customHeight="1">
      <c r="A191" s="168" t="s">
        <v>496</v>
      </c>
      <c r="B191" s="168" t="s">
        <v>497</v>
      </c>
      <c r="C191" s="169">
        <f>SUM(C192:C195)</f>
        <v>991</v>
      </c>
      <c r="G191" s="63"/>
      <c r="H191" s="63"/>
      <c r="I191" s="63"/>
      <c r="M191" s="63"/>
      <c r="N191" s="63"/>
      <c r="O191" s="63"/>
      <c r="U191" s="64"/>
      <c r="V191" s="64"/>
      <c r="W191" s="64"/>
    </row>
    <row r="192" spans="1:23" s="62" customFormat="1" ht="14.25" customHeight="1">
      <c r="A192" s="168" t="s">
        <v>498</v>
      </c>
      <c r="B192" s="168" t="s">
        <v>499</v>
      </c>
      <c r="C192" s="169">
        <v>864</v>
      </c>
      <c r="G192" s="63"/>
      <c r="H192" s="63"/>
      <c r="I192" s="63"/>
      <c r="M192" s="63"/>
      <c r="N192" s="63"/>
      <c r="O192" s="63"/>
      <c r="U192" s="64"/>
      <c r="V192" s="64"/>
      <c r="W192" s="64"/>
    </row>
    <row r="193" spans="1:23" s="62" customFormat="1" ht="14.25" customHeight="1">
      <c r="A193" s="168" t="s">
        <v>500</v>
      </c>
      <c r="B193" s="168" t="s">
        <v>501</v>
      </c>
      <c r="C193" s="169">
        <v>105</v>
      </c>
      <c r="G193" s="63"/>
      <c r="H193" s="63"/>
      <c r="I193" s="63"/>
      <c r="M193" s="63"/>
      <c r="N193" s="63"/>
      <c r="O193" s="63"/>
      <c r="U193" s="64"/>
      <c r="V193" s="64"/>
      <c r="W193" s="64"/>
    </row>
    <row r="194" spans="1:23" s="62" customFormat="1" ht="14.25" customHeight="1">
      <c r="A194" s="168" t="s">
        <v>502</v>
      </c>
      <c r="B194" s="168" t="s">
        <v>503</v>
      </c>
      <c r="C194" s="169">
        <v>6</v>
      </c>
      <c r="G194" s="63"/>
      <c r="H194" s="63"/>
      <c r="I194" s="63"/>
      <c r="M194" s="63"/>
      <c r="N194" s="63"/>
      <c r="O194" s="63"/>
      <c r="U194" s="64"/>
      <c r="V194" s="64"/>
      <c r="W194" s="64"/>
    </row>
    <row r="195" spans="1:23" s="62" customFormat="1" ht="14.25" customHeight="1">
      <c r="A195" s="168" t="s">
        <v>504</v>
      </c>
      <c r="B195" s="168" t="s">
        <v>505</v>
      </c>
      <c r="C195" s="169">
        <v>16</v>
      </c>
      <c r="G195" s="63"/>
      <c r="H195" s="63"/>
      <c r="I195" s="63"/>
      <c r="M195" s="63"/>
      <c r="N195" s="63"/>
      <c r="O195" s="63"/>
      <c r="U195" s="64"/>
      <c r="V195" s="64"/>
      <c r="W195" s="64"/>
    </row>
    <row r="196" spans="1:23" s="62" customFormat="1" ht="14.25" customHeight="1">
      <c r="A196" s="168" t="s">
        <v>506</v>
      </c>
      <c r="B196" s="168" t="s">
        <v>507</v>
      </c>
      <c r="C196" s="169">
        <f>SUM(C197:C200)</f>
        <v>519</v>
      </c>
      <c r="G196" s="63"/>
      <c r="H196" s="63"/>
      <c r="I196" s="63"/>
      <c r="M196" s="63"/>
      <c r="N196" s="63"/>
      <c r="O196" s="63"/>
      <c r="U196" s="64"/>
      <c r="V196" s="64"/>
      <c r="W196" s="64"/>
    </row>
    <row r="197" spans="1:23" s="62" customFormat="1" ht="14.25" customHeight="1">
      <c r="A197" s="168" t="s">
        <v>508</v>
      </c>
      <c r="B197" s="168" t="s">
        <v>509</v>
      </c>
      <c r="C197" s="169">
        <v>22</v>
      </c>
      <c r="G197" s="63"/>
      <c r="H197" s="63"/>
      <c r="I197" s="63"/>
      <c r="M197" s="63"/>
      <c r="N197" s="63"/>
      <c r="O197" s="63"/>
      <c r="U197" s="64"/>
      <c r="V197" s="64"/>
      <c r="W197" s="64"/>
    </row>
    <row r="198" spans="1:23" s="62" customFormat="1" ht="14.25" customHeight="1">
      <c r="A198" s="168" t="s">
        <v>510</v>
      </c>
      <c r="B198" s="168" t="s">
        <v>511</v>
      </c>
      <c r="C198" s="169">
        <v>238</v>
      </c>
      <c r="G198" s="63"/>
      <c r="H198" s="63"/>
      <c r="I198" s="63"/>
      <c r="M198" s="63"/>
      <c r="N198" s="63"/>
      <c r="O198" s="63"/>
      <c r="U198" s="64"/>
      <c r="V198" s="64"/>
      <c r="W198" s="64"/>
    </row>
    <row r="199" spans="1:23" s="62" customFormat="1" ht="14.25" customHeight="1">
      <c r="A199" s="168" t="s">
        <v>512</v>
      </c>
      <c r="B199" s="168" t="s">
        <v>513</v>
      </c>
      <c r="C199" s="169">
        <v>177</v>
      </c>
      <c r="G199" s="63"/>
      <c r="H199" s="63"/>
      <c r="I199" s="63"/>
      <c r="M199" s="63"/>
      <c r="N199" s="63"/>
      <c r="O199" s="63"/>
      <c r="U199" s="64"/>
      <c r="V199" s="64"/>
      <c r="W199" s="64"/>
    </row>
    <row r="200" spans="1:23" s="62" customFormat="1" ht="14.25" customHeight="1">
      <c r="A200" s="168" t="s">
        <v>514</v>
      </c>
      <c r="B200" s="168" t="s">
        <v>515</v>
      </c>
      <c r="C200" s="169">
        <v>82</v>
      </c>
      <c r="G200" s="63"/>
      <c r="H200" s="63"/>
      <c r="I200" s="63"/>
      <c r="M200" s="63"/>
      <c r="N200" s="63"/>
      <c r="O200" s="63"/>
      <c r="U200" s="64"/>
      <c r="V200" s="64"/>
      <c r="W200" s="64"/>
    </row>
    <row r="201" spans="1:23" s="62" customFormat="1" ht="14.25" customHeight="1">
      <c r="A201" s="168" t="s">
        <v>516</v>
      </c>
      <c r="B201" s="168" t="s">
        <v>517</v>
      </c>
      <c r="C201" s="169">
        <f>SUM(C202:C203)</f>
        <v>84</v>
      </c>
      <c r="G201" s="63"/>
      <c r="H201" s="63"/>
      <c r="I201" s="63"/>
      <c r="M201" s="63"/>
      <c r="N201" s="63"/>
      <c r="O201" s="63"/>
      <c r="U201" s="64"/>
      <c r="V201" s="64"/>
      <c r="W201" s="64"/>
    </row>
    <row r="202" spans="1:23" s="62" customFormat="1" ht="14.25" customHeight="1">
      <c r="A202" s="168" t="s">
        <v>518</v>
      </c>
      <c r="B202" s="168" t="s">
        <v>195</v>
      </c>
      <c r="C202" s="169">
        <v>57</v>
      </c>
      <c r="G202" s="63"/>
      <c r="H202" s="63"/>
      <c r="I202" s="63"/>
      <c r="M202" s="63"/>
      <c r="N202" s="63"/>
      <c r="O202" s="63"/>
      <c r="U202" s="64"/>
      <c r="V202" s="64"/>
      <c r="W202" s="64"/>
    </row>
    <row r="203" spans="1:23" s="62" customFormat="1" ht="14.25" customHeight="1">
      <c r="A203" s="168" t="s">
        <v>519</v>
      </c>
      <c r="B203" s="168" t="s">
        <v>520</v>
      </c>
      <c r="C203" s="169">
        <v>27</v>
      </c>
      <c r="G203" s="63"/>
      <c r="H203" s="63"/>
      <c r="I203" s="63"/>
      <c r="M203" s="63"/>
      <c r="N203" s="63"/>
      <c r="O203" s="63"/>
      <c r="U203" s="64"/>
      <c r="V203" s="64"/>
      <c r="W203" s="64"/>
    </row>
    <row r="204" spans="1:23" s="62" customFormat="1" ht="14.25" customHeight="1">
      <c r="A204" s="168" t="s">
        <v>521</v>
      </c>
      <c r="B204" s="168" t="s">
        <v>522</v>
      </c>
      <c r="C204" s="169">
        <f>SUM(C205:C206)</f>
        <v>1587</v>
      </c>
      <c r="G204" s="63"/>
      <c r="H204" s="63"/>
      <c r="I204" s="63"/>
      <c r="M204" s="63"/>
      <c r="N204" s="63"/>
      <c r="O204" s="63"/>
      <c r="U204" s="64"/>
      <c r="V204" s="64"/>
      <c r="W204" s="64"/>
    </row>
    <row r="205" spans="1:23" s="62" customFormat="1" ht="14.25" customHeight="1">
      <c r="A205" s="168" t="s">
        <v>523</v>
      </c>
      <c r="B205" s="168" t="s">
        <v>524</v>
      </c>
      <c r="C205" s="169">
        <v>281</v>
      </c>
      <c r="G205" s="63"/>
      <c r="H205" s="63"/>
      <c r="I205" s="63"/>
      <c r="M205" s="63"/>
      <c r="N205" s="63"/>
      <c r="O205" s="63"/>
      <c r="U205" s="64"/>
      <c r="V205" s="64"/>
      <c r="W205" s="64"/>
    </row>
    <row r="206" spans="1:23" s="62" customFormat="1" ht="14.25" customHeight="1">
      <c r="A206" s="168" t="s">
        <v>525</v>
      </c>
      <c r="B206" s="168" t="s">
        <v>526</v>
      </c>
      <c r="C206" s="169">
        <v>1306</v>
      </c>
      <c r="G206" s="63"/>
      <c r="H206" s="63"/>
      <c r="I206" s="63"/>
      <c r="M206" s="63"/>
      <c r="N206" s="63"/>
      <c r="O206" s="63"/>
      <c r="U206" s="64"/>
      <c r="V206" s="64"/>
      <c r="W206" s="64"/>
    </row>
    <row r="207" spans="1:23" s="62" customFormat="1" ht="14.25" customHeight="1">
      <c r="A207" s="168" t="s">
        <v>527</v>
      </c>
      <c r="B207" s="168" t="s">
        <v>528</v>
      </c>
      <c r="C207" s="169">
        <f>SUM(C208:C209)</f>
        <v>90</v>
      </c>
      <c r="G207" s="63"/>
      <c r="H207" s="63"/>
      <c r="I207" s="63"/>
      <c r="M207" s="63"/>
      <c r="N207" s="63"/>
      <c r="O207" s="63"/>
      <c r="U207" s="64"/>
      <c r="V207" s="64"/>
      <c r="W207" s="64"/>
    </row>
    <row r="208" spans="1:23" s="62" customFormat="1" ht="14.25" customHeight="1">
      <c r="A208" s="168" t="s">
        <v>529</v>
      </c>
      <c r="B208" s="168" t="s">
        <v>530</v>
      </c>
      <c r="C208" s="169">
        <v>79</v>
      </c>
      <c r="G208" s="63"/>
      <c r="H208" s="63"/>
      <c r="I208" s="63"/>
      <c r="M208" s="63"/>
      <c r="N208" s="63"/>
      <c r="O208" s="63"/>
      <c r="U208" s="64"/>
      <c r="V208" s="64"/>
      <c r="W208" s="64"/>
    </row>
    <row r="209" spans="1:23" s="62" customFormat="1" ht="14.25" customHeight="1">
      <c r="A209" s="168" t="s">
        <v>531</v>
      </c>
      <c r="B209" s="168" t="s">
        <v>532</v>
      </c>
      <c r="C209" s="169">
        <v>11</v>
      </c>
      <c r="G209" s="63"/>
      <c r="H209" s="63"/>
      <c r="I209" s="63"/>
      <c r="M209" s="63"/>
      <c r="N209" s="63"/>
      <c r="O209" s="63"/>
      <c r="U209" s="64"/>
      <c r="V209" s="64"/>
      <c r="W209" s="64"/>
    </row>
    <row r="210" spans="1:23" s="62" customFormat="1" ht="14.25" customHeight="1">
      <c r="A210" s="168" t="s">
        <v>533</v>
      </c>
      <c r="B210" s="168" t="s">
        <v>534</v>
      </c>
      <c r="C210" s="169">
        <f>SUM(C211)</f>
        <v>866</v>
      </c>
      <c r="G210" s="63"/>
      <c r="H210" s="63"/>
      <c r="I210" s="63"/>
      <c r="M210" s="63"/>
      <c r="N210" s="63"/>
      <c r="O210" s="63"/>
      <c r="U210" s="64"/>
      <c r="V210" s="64"/>
      <c r="W210" s="64"/>
    </row>
    <row r="211" spans="1:23" s="62" customFormat="1" ht="14.25" customHeight="1">
      <c r="A211" s="168" t="s">
        <v>535</v>
      </c>
      <c r="B211" s="168" t="s">
        <v>536</v>
      </c>
      <c r="C211" s="169">
        <v>866</v>
      </c>
      <c r="G211" s="63"/>
      <c r="H211" s="63"/>
      <c r="I211" s="63"/>
      <c r="M211" s="63"/>
      <c r="N211" s="63"/>
      <c r="O211" s="63"/>
      <c r="U211" s="64"/>
      <c r="V211" s="64"/>
      <c r="W211" s="64"/>
    </row>
    <row r="212" spans="1:23" s="62" customFormat="1" ht="14.25" customHeight="1">
      <c r="A212" s="167" t="s">
        <v>537</v>
      </c>
      <c r="B212" s="167" t="s">
        <v>182</v>
      </c>
      <c r="C212" s="173">
        <f>SUM(C213,C217,C220,C223,C230,C237,C240,C243)</f>
        <v>31590</v>
      </c>
      <c r="G212" s="63"/>
      <c r="H212" s="63"/>
      <c r="I212" s="63"/>
      <c r="M212" s="63"/>
      <c r="N212" s="63"/>
      <c r="O212" s="63"/>
      <c r="U212" s="64"/>
      <c r="V212" s="64"/>
      <c r="W212" s="64"/>
    </row>
    <row r="213" spans="1:23" s="62" customFormat="1" ht="14.25" customHeight="1">
      <c r="A213" s="168" t="s">
        <v>538</v>
      </c>
      <c r="B213" s="168" t="s">
        <v>539</v>
      </c>
      <c r="C213" s="169">
        <f>SUM(C214:C216)</f>
        <v>464</v>
      </c>
      <c r="G213" s="63"/>
      <c r="H213" s="63"/>
      <c r="I213" s="63"/>
      <c r="M213" s="63"/>
      <c r="N213" s="63"/>
      <c r="O213" s="63"/>
      <c r="U213" s="64"/>
      <c r="V213" s="64"/>
      <c r="W213" s="64"/>
    </row>
    <row r="214" spans="1:23" s="62" customFormat="1" ht="14.25" customHeight="1">
      <c r="A214" s="168" t="s">
        <v>540</v>
      </c>
      <c r="B214" s="168" t="s">
        <v>195</v>
      </c>
      <c r="C214" s="169">
        <v>203</v>
      </c>
      <c r="G214" s="63"/>
      <c r="H214" s="63"/>
      <c r="I214" s="63"/>
      <c r="M214" s="63"/>
      <c r="N214" s="63"/>
      <c r="O214" s="63"/>
      <c r="U214" s="64"/>
      <c r="V214" s="64"/>
      <c r="W214" s="64"/>
    </row>
    <row r="215" spans="1:23" s="62" customFormat="1" ht="14.25" customHeight="1">
      <c r="A215" s="168" t="s">
        <v>541</v>
      </c>
      <c r="B215" s="168" t="s">
        <v>197</v>
      </c>
      <c r="C215" s="169">
        <v>15</v>
      </c>
      <c r="G215" s="63"/>
      <c r="H215" s="63"/>
      <c r="I215" s="63"/>
      <c r="M215" s="63"/>
      <c r="N215" s="63"/>
      <c r="O215" s="63"/>
      <c r="U215" s="64"/>
      <c r="V215" s="64"/>
      <c r="W215" s="64"/>
    </row>
    <row r="216" spans="1:23" s="62" customFormat="1" ht="14.25" customHeight="1">
      <c r="A216" s="168" t="s">
        <v>542</v>
      </c>
      <c r="B216" s="168" t="s">
        <v>543</v>
      </c>
      <c r="C216" s="169">
        <v>246</v>
      </c>
      <c r="G216" s="63"/>
      <c r="H216" s="63"/>
      <c r="I216" s="63"/>
      <c r="M216" s="63"/>
      <c r="N216" s="63"/>
      <c r="O216" s="63"/>
      <c r="U216" s="64"/>
      <c r="V216" s="64"/>
      <c r="W216" s="64"/>
    </row>
    <row r="217" spans="1:23" s="62" customFormat="1" ht="14.25" customHeight="1">
      <c r="A217" s="168" t="s">
        <v>544</v>
      </c>
      <c r="B217" s="168" t="s">
        <v>545</v>
      </c>
      <c r="C217" s="169">
        <f>SUM(C218:C219)</f>
        <v>765</v>
      </c>
      <c r="G217" s="63"/>
      <c r="H217" s="63"/>
      <c r="I217" s="63"/>
      <c r="M217" s="63"/>
      <c r="N217" s="63"/>
      <c r="O217" s="63"/>
      <c r="U217" s="64"/>
      <c r="V217" s="64"/>
      <c r="W217" s="64"/>
    </row>
    <row r="218" spans="1:23" s="62" customFormat="1" ht="14.25" customHeight="1">
      <c r="A218" s="168" t="s">
        <v>546</v>
      </c>
      <c r="B218" s="168" t="s">
        <v>547</v>
      </c>
      <c r="C218" s="169">
        <v>465</v>
      </c>
      <c r="G218" s="63"/>
      <c r="H218" s="63"/>
      <c r="I218" s="63"/>
      <c r="M218" s="63"/>
      <c r="N218" s="63"/>
      <c r="O218" s="63"/>
      <c r="U218" s="64"/>
      <c r="V218" s="64"/>
      <c r="W218" s="64"/>
    </row>
    <row r="219" spans="1:23" s="62" customFormat="1" ht="14.25" customHeight="1">
      <c r="A219" s="168" t="s">
        <v>548</v>
      </c>
      <c r="B219" s="168" t="s">
        <v>549</v>
      </c>
      <c r="C219" s="169">
        <v>300</v>
      </c>
      <c r="G219" s="63"/>
      <c r="H219" s="63"/>
      <c r="I219" s="63"/>
      <c r="M219" s="63"/>
      <c r="N219" s="63"/>
      <c r="O219" s="63"/>
      <c r="U219" s="64"/>
      <c r="V219" s="64"/>
      <c r="W219" s="64"/>
    </row>
    <row r="220" spans="1:23" s="62" customFormat="1" ht="14.25" customHeight="1">
      <c r="A220" s="168" t="s">
        <v>550</v>
      </c>
      <c r="B220" s="168" t="s">
        <v>551</v>
      </c>
      <c r="C220" s="169">
        <f>SUM(C221:C222)</f>
        <v>1579</v>
      </c>
      <c r="G220" s="63"/>
      <c r="H220" s="63"/>
      <c r="I220" s="63"/>
      <c r="M220" s="63"/>
      <c r="N220" s="63"/>
      <c r="O220" s="63"/>
      <c r="U220" s="64"/>
      <c r="V220" s="64"/>
      <c r="W220" s="64"/>
    </row>
    <row r="221" spans="1:23" s="62" customFormat="1" ht="14.25" customHeight="1">
      <c r="A221" s="168" t="s">
        <v>552</v>
      </c>
      <c r="B221" s="168" t="s">
        <v>553</v>
      </c>
      <c r="C221" s="169">
        <v>698</v>
      </c>
      <c r="G221" s="63"/>
      <c r="H221" s="63"/>
      <c r="I221" s="63"/>
      <c r="M221" s="63"/>
      <c r="N221" s="63"/>
      <c r="O221" s="63"/>
      <c r="U221" s="64"/>
      <c r="V221" s="64"/>
      <c r="W221" s="64"/>
    </row>
    <row r="222" spans="1:23" s="62" customFormat="1" ht="14.25" customHeight="1">
      <c r="A222" s="168" t="s">
        <v>554</v>
      </c>
      <c r="B222" s="168" t="s">
        <v>555</v>
      </c>
      <c r="C222" s="169">
        <v>881</v>
      </c>
      <c r="G222" s="63"/>
      <c r="H222" s="63"/>
      <c r="I222" s="63"/>
      <c r="M222" s="63"/>
      <c r="N222" s="63"/>
      <c r="O222" s="63"/>
      <c r="U222" s="64"/>
      <c r="V222" s="64"/>
      <c r="W222" s="64"/>
    </row>
    <row r="223" spans="1:23" s="62" customFormat="1" ht="14.25" customHeight="1">
      <c r="A223" s="168" t="s">
        <v>556</v>
      </c>
      <c r="B223" s="168" t="s">
        <v>557</v>
      </c>
      <c r="C223" s="169">
        <f>SUM(C224:C229)</f>
        <v>4182</v>
      </c>
      <c r="G223" s="63"/>
      <c r="H223" s="63"/>
      <c r="I223" s="63"/>
      <c r="M223" s="63"/>
      <c r="N223" s="63"/>
      <c r="O223" s="63"/>
      <c r="U223" s="64"/>
      <c r="V223" s="64"/>
      <c r="W223" s="64"/>
    </row>
    <row r="224" spans="1:23" s="62" customFormat="1" ht="14.25" customHeight="1">
      <c r="A224" s="168" t="s">
        <v>558</v>
      </c>
      <c r="B224" s="168" t="s">
        <v>559</v>
      </c>
      <c r="C224" s="169">
        <v>571</v>
      </c>
      <c r="G224" s="63"/>
      <c r="H224" s="63"/>
      <c r="I224" s="63"/>
      <c r="M224" s="63"/>
      <c r="N224" s="63"/>
      <c r="O224" s="63"/>
      <c r="U224" s="64"/>
      <c r="V224" s="64"/>
      <c r="W224" s="64"/>
    </row>
    <row r="225" spans="1:23" s="62" customFormat="1" ht="14.25" customHeight="1">
      <c r="A225" s="168" t="s">
        <v>560</v>
      </c>
      <c r="B225" s="168" t="s">
        <v>561</v>
      </c>
      <c r="C225" s="169">
        <v>285</v>
      </c>
      <c r="G225" s="63"/>
      <c r="H225" s="63"/>
      <c r="I225" s="63"/>
      <c r="M225" s="63"/>
      <c r="N225" s="63"/>
      <c r="O225" s="63"/>
      <c r="U225" s="64"/>
      <c r="V225" s="64"/>
      <c r="W225" s="64"/>
    </row>
    <row r="226" spans="1:23" s="62" customFormat="1" ht="14.25" customHeight="1">
      <c r="A226" s="168" t="s">
        <v>562</v>
      </c>
      <c r="B226" s="168" t="s">
        <v>563</v>
      </c>
      <c r="C226" s="169">
        <v>110</v>
      </c>
      <c r="G226" s="63"/>
      <c r="H226" s="63"/>
      <c r="I226" s="63"/>
      <c r="M226" s="63"/>
      <c r="N226" s="63"/>
      <c r="O226" s="63"/>
      <c r="U226" s="64"/>
      <c r="V226" s="64"/>
      <c r="W226" s="64"/>
    </row>
    <row r="227" spans="1:23" s="62" customFormat="1" ht="14.25" customHeight="1">
      <c r="A227" s="168" t="s">
        <v>564</v>
      </c>
      <c r="B227" s="168" t="s">
        <v>565</v>
      </c>
      <c r="C227" s="169">
        <v>2775</v>
      </c>
      <c r="G227" s="63"/>
      <c r="H227" s="63"/>
      <c r="I227" s="63"/>
      <c r="M227" s="63"/>
      <c r="N227" s="63"/>
      <c r="O227" s="63"/>
      <c r="U227" s="64"/>
      <c r="V227" s="64"/>
      <c r="W227" s="64"/>
    </row>
    <row r="228" spans="1:23" s="62" customFormat="1" ht="14.25" customHeight="1">
      <c r="A228" s="168" t="s">
        <v>566</v>
      </c>
      <c r="B228" s="168" t="s">
        <v>567</v>
      </c>
      <c r="C228" s="169">
        <v>427</v>
      </c>
      <c r="G228" s="63"/>
      <c r="H228" s="63"/>
      <c r="I228" s="63"/>
      <c r="M228" s="63"/>
      <c r="N228" s="63"/>
      <c r="O228" s="63"/>
      <c r="U228" s="64"/>
      <c r="V228" s="64"/>
      <c r="W228" s="64"/>
    </row>
    <row r="229" spans="1:23" s="62" customFormat="1" ht="14.25" customHeight="1">
      <c r="A229" s="168" t="s">
        <v>568</v>
      </c>
      <c r="B229" s="168" t="s">
        <v>569</v>
      </c>
      <c r="C229" s="169">
        <v>14</v>
      </c>
      <c r="G229" s="63"/>
      <c r="H229" s="63"/>
      <c r="I229" s="63"/>
      <c r="M229" s="63"/>
      <c r="N229" s="63"/>
      <c r="O229" s="63"/>
      <c r="U229" s="64"/>
      <c r="V229" s="64"/>
      <c r="W229" s="64"/>
    </row>
    <row r="230" spans="1:23" s="62" customFormat="1" ht="14.25" customHeight="1">
      <c r="A230" s="168" t="s">
        <v>570</v>
      </c>
      <c r="B230" s="168" t="s">
        <v>571</v>
      </c>
      <c r="C230" s="169">
        <f>SUM(C231:C236)</f>
        <v>17917</v>
      </c>
      <c r="G230" s="63"/>
      <c r="H230" s="63"/>
      <c r="I230" s="63"/>
      <c r="M230" s="63"/>
      <c r="N230" s="63"/>
      <c r="O230" s="63"/>
      <c r="U230" s="64"/>
      <c r="V230" s="64"/>
      <c r="W230" s="64"/>
    </row>
    <row r="231" spans="1:23" s="62" customFormat="1" ht="14.25" customHeight="1">
      <c r="A231" s="168" t="s">
        <v>572</v>
      </c>
      <c r="B231" s="168" t="s">
        <v>573</v>
      </c>
      <c r="C231" s="169">
        <v>1481</v>
      </c>
      <c r="G231" s="63"/>
      <c r="H231" s="63"/>
      <c r="I231" s="63"/>
      <c r="M231" s="63"/>
      <c r="N231" s="63"/>
      <c r="O231" s="63"/>
      <c r="U231" s="64"/>
      <c r="V231" s="64"/>
      <c r="W231" s="64"/>
    </row>
    <row r="232" spans="1:23" s="62" customFormat="1" ht="14.25" customHeight="1">
      <c r="A232" s="168" t="s">
        <v>574</v>
      </c>
      <c r="B232" s="168" t="s">
        <v>575</v>
      </c>
      <c r="C232" s="169">
        <v>3695</v>
      </c>
      <c r="G232" s="63"/>
      <c r="H232" s="63"/>
      <c r="I232" s="63"/>
      <c r="M232" s="63"/>
      <c r="N232" s="63"/>
      <c r="O232" s="63"/>
      <c r="U232" s="64"/>
      <c r="V232" s="64"/>
      <c r="W232" s="64"/>
    </row>
    <row r="233" spans="1:23" s="62" customFormat="1" ht="14.25" customHeight="1">
      <c r="A233" s="168" t="s">
        <v>576</v>
      </c>
      <c r="B233" s="168" t="s">
        <v>577</v>
      </c>
      <c r="C233" s="169">
        <v>26</v>
      </c>
      <c r="G233" s="63"/>
      <c r="H233" s="63"/>
      <c r="I233" s="63"/>
      <c r="M233" s="63"/>
      <c r="N233" s="63"/>
      <c r="O233" s="63"/>
      <c r="U233" s="64"/>
      <c r="V233" s="64"/>
      <c r="W233" s="64"/>
    </row>
    <row r="234" spans="1:23" s="62" customFormat="1" ht="14.25" customHeight="1">
      <c r="A234" s="168" t="s">
        <v>578</v>
      </c>
      <c r="B234" s="168" t="s">
        <v>579</v>
      </c>
      <c r="C234" s="169">
        <f>1035+10514</f>
        <v>11549</v>
      </c>
      <c r="G234" s="63"/>
      <c r="H234" s="63"/>
      <c r="I234" s="63"/>
      <c r="M234" s="63"/>
      <c r="N234" s="63"/>
      <c r="O234" s="63"/>
      <c r="U234" s="64"/>
      <c r="V234" s="64"/>
      <c r="W234" s="64"/>
    </row>
    <row r="235" spans="1:23" s="62" customFormat="1" ht="14.25" customHeight="1">
      <c r="A235" s="168" t="s">
        <v>580</v>
      </c>
      <c r="B235" s="168" t="s">
        <v>581</v>
      </c>
      <c r="C235" s="169">
        <v>967</v>
      </c>
      <c r="G235" s="63"/>
      <c r="H235" s="63"/>
      <c r="I235" s="63"/>
      <c r="M235" s="63"/>
      <c r="N235" s="63"/>
      <c r="O235" s="63"/>
      <c r="U235" s="64"/>
      <c r="V235" s="64"/>
      <c r="W235" s="64"/>
    </row>
    <row r="236" spans="1:23" s="62" customFormat="1" ht="14.25" customHeight="1">
      <c r="A236" s="168" t="s">
        <v>582</v>
      </c>
      <c r="B236" s="168" t="s">
        <v>583</v>
      </c>
      <c r="C236" s="169">
        <v>199</v>
      </c>
      <c r="G236" s="63"/>
      <c r="H236" s="63"/>
      <c r="I236" s="63"/>
      <c r="M236" s="63"/>
      <c r="N236" s="63"/>
      <c r="O236" s="63"/>
      <c r="U236" s="64"/>
      <c r="V236" s="64"/>
      <c r="W236" s="64"/>
    </row>
    <row r="237" spans="1:23" s="62" customFormat="1" ht="14.25" customHeight="1">
      <c r="A237" s="168" t="s">
        <v>584</v>
      </c>
      <c r="B237" s="168" t="s">
        <v>585</v>
      </c>
      <c r="C237" s="169">
        <f>SUM(C238:C239)</f>
        <v>6285</v>
      </c>
      <c r="G237" s="63"/>
      <c r="H237" s="63"/>
      <c r="I237" s="63"/>
      <c r="M237" s="63"/>
      <c r="N237" s="63"/>
      <c r="O237" s="63"/>
      <c r="U237" s="64"/>
      <c r="V237" s="64"/>
      <c r="W237" s="64"/>
    </row>
    <row r="238" spans="1:23" s="62" customFormat="1" ht="14.25" customHeight="1">
      <c r="A238" s="168" t="s">
        <v>586</v>
      </c>
      <c r="B238" s="168" t="s">
        <v>587</v>
      </c>
      <c r="C238" s="169">
        <v>3411</v>
      </c>
      <c r="G238" s="63"/>
      <c r="H238" s="63"/>
      <c r="I238" s="63"/>
      <c r="M238" s="63"/>
      <c r="N238" s="63"/>
      <c r="O238" s="63"/>
      <c r="U238" s="64"/>
      <c r="V238" s="64"/>
      <c r="W238" s="64"/>
    </row>
    <row r="239" spans="1:23" s="62" customFormat="1" ht="14.25" customHeight="1">
      <c r="A239" s="168" t="s">
        <v>588</v>
      </c>
      <c r="B239" s="168" t="s">
        <v>589</v>
      </c>
      <c r="C239" s="169">
        <v>2874</v>
      </c>
      <c r="G239" s="63"/>
      <c r="H239" s="63"/>
      <c r="I239" s="63"/>
      <c r="M239" s="63"/>
      <c r="N239" s="63"/>
      <c r="O239" s="63"/>
      <c r="U239" s="64"/>
      <c r="V239" s="64"/>
      <c r="W239" s="64"/>
    </row>
    <row r="240" spans="1:23" s="62" customFormat="1" ht="14.25" customHeight="1">
      <c r="A240" s="168" t="s">
        <v>590</v>
      </c>
      <c r="B240" s="168" t="s">
        <v>591</v>
      </c>
      <c r="C240" s="169">
        <f>SUM(C241:C242)</f>
        <v>344</v>
      </c>
      <c r="G240" s="63"/>
      <c r="H240" s="63"/>
      <c r="I240" s="63"/>
      <c r="M240" s="63"/>
      <c r="N240" s="63"/>
      <c r="O240" s="63"/>
      <c r="U240" s="64"/>
      <c r="V240" s="64"/>
      <c r="W240" s="64"/>
    </row>
    <row r="241" spans="1:23" s="62" customFormat="1" ht="14.25" customHeight="1">
      <c r="A241" s="168" t="s">
        <v>592</v>
      </c>
      <c r="B241" s="168" t="s">
        <v>195</v>
      </c>
      <c r="C241" s="169">
        <v>233</v>
      </c>
      <c r="G241" s="63"/>
      <c r="H241" s="63"/>
      <c r="I241" s="63"/>
      <c r="M241" s="63"/>
      <c r="N241" s="63"/>
      <c r="O241" s="63"/>
      <c r="U241" s="64"/>
      <c r="V241" s="64"/>
      <c r="W241" s="64"/>
    </row>
    <row r="242" spans="1:23" s="62" customFormat="1" ht="14.25" customHeight="1">
      <c r="A242" s="168" t="s">
        <v>593</v>
      </c>
      <c r="B242" s="168" t="s">
        <v>209</v>
      </c>
      <c r="C242" s="169">
        <v>111</v>
      </c>
      <c r="G242" s="63"/>
      <c r="H242" s="63"/>
      <c r="I242" s="63"/>
      <c r="M242" s="63"/>
      <c r="N242" s="63"/>
      <c r="O242" s="63"/>
      <c r="U242" s="64"/>
      <c r="V242" s="64"/>
      <c r="W242" s="64"/>
    </row>
    <row r="243" spans="1:23" s="62" customFormat="1" ht="14.25" customHeight="1">
      <c r="A243" s="168" t="s">
        <v>594</v>
      </c>
      <c r="B243" s="168" t="s">
        <v>595</v>
      </c>
      <c r="C243" s="169">
        <f>SUM(C244)</f>
        <v>54</v>
      </c>
      <c r="G243" s="63"/>
      <c r="H243" s="63"/>
      <c r="I243" s="63"/>
      <c r="M243" s="63"/>
      <c r="N243" s="63"/>
      <c r="O243" s="63"/>
      <c r="U243" s="64"/>
      <c r="V243" s="64"/>
      <c r="W243" s="64"/>
    </row>
    <row r="244" spans="1:23" s="62" customFormat="1" ht="14.25" customHeight="1">
      <c r="A244" s="168" t="s">
        <v>596</v>
      </c>
      <c r="B244" s="168" t="s">
        <v>595</v>
      </c>
      <c r="C244" s="169">
        <v>54</v>
      </c>
      <c r="G244" s="63"/>
      <c r="H244" s="63"/>
      <c r="I244" s="63"/>
      <c r="M244" s="63"/>
      <c r="N244" s="63"/>
      <c r="O244" s="63"/>
      <c r="U244" s="64"/>
      <c r="V244" s="64"/>
      <c r="W244" s="64"/>
    </row>
    <row r="245" spans="1:23" s="62" customFormat="1" ht="14.25" customHeight="1">
      <c r="A245" s="167" t="s">
        <v>597</v>
      </c>
      <c r="B245" s="167" t="s">
        <v>183</v>
      </c>
      <c r="C245" s="173">
        <f>SUM(C246,C250,C253,C255,C257)</f>
        <v>2766</v>
      </c>
      <c r="G245" s="63"/>
      <c r="H245" s="63"/>
      <c r="I245" s="63"/>
      <c r="M245" s="63"/>
      <c r="N245" s="63"/>
      <c r="O245" s="63"/>
      <c r="U245" s="64"/>
      <c r="V245" s="64"/>
      <c r="W245" s="64"/>
    </row>
    <row r="246" spans="1:23" s="62" customFormat="1" ht="14.25" customHeight="1">
      <c r="A246" s="168" t="s">
        <v>598</v>
      </c>
      <c r="B246" s="168" t="s">
        <v>599</v>
      </c>
      <c r="C246" s="169">
        <f>SUM(C247:C249)</f>
        <v>780</v>
      </c>
      <c r="G246" s="63"/>
      <c r="H246" s="63"/>
      <c r="I246" s="63"/>
      <c r="M246" s="63"/>
      <c r="N246" s="63"/>
      <c r="O246" s="63"/>
      <c r="U246" s="64"/>
      <c r="V246" s="64"/>
      <c r="W246" s="64"/>
    </row>
    <row r="247" spans="1:23" s="62" customFormat="1" ht="14.25" customHeight="1">
      <c r="A247" s="168" t="s">
        <v>600</v>
      </c>
      <c r="B247" s="168" t="s">
        <v>195</v>
      </c>
      <c r="C247" s="169">
        <v>211</v>
      </c>
      <c r="G247" s="63"/>
      <c r="H247" s="63"/>
      <c r="I247" s="63"/>
      <c r="M247" s="63"/>
      <c r="N247" s="63"/>
      <c r="O247" s="63"/>
      <c r="U247" s="64"/>
      <c r="V247" s="64"/>
      <c r="W247" s="64"/>
    </row>
    <row r="248" spans="1:23" s="62" customFormat="1" ht="14.25" customHeight="1">
      <c r="A248" s="168" t="s">
        <v>601</v>
      </c>
      <c r="B248" s="168" t="s">
        <v>197</v>
      </c>
      <c r="C248" s="169">
        <v>135</v>
      </c>
      <c r="G248" s="63"/>
      <c r="H248" s="63"/>
      <c r="I248" s="63"/>
      <c r="M248" s="63"/>
      <c r="N248" s="63"/>
      <c r="O248" s="63"/>
      <c r="U248" s="64"/>
      <c r="V248" s="64"/>
      <c r="W248" s="64"/>
    </row>
    <row r="249" spans="1:23" s="62" customFormat="1" ht="14.25" customHeight="1">
      <c r="A249" s="168" t="s">
        <v>602</v>
      </c>
      <c r="B249" s="168" t="s">
        <v>603</v>
      </c>
      <c r="C249" s="169">
        <v>434</v>
      </c>
      <c r="G249" s="63"/>
      <c r="H249" s="63"/>
      <c r="I249" s="63"/>
      <c r="M249" s="63"/>
      <c r="N249" s="63"/>
      <c r="O249" s="63"/>
      <c r="U249" s="64"/>
      <c r="V249" s="64"/>
      <c r="W249" s="64"/>
    </row>
    <row r="250" spans="1:23" s="62" customFormat="1" ht="14.25" customHeight="1">
      <c r="A250" s="168" t="s">
        <v>604</v>
      </c>
      <c r="B250" s="168" t="s">
        <v>605</v>
      </c>
      <c r="C250" s="169">
        <f>SUM(C251:C252)</f>
        <v>1820</v>
      </c>
      <c r="G250" s="63"/>
      <c r="H250" s="63"/>
      <c r="I250" s="63"/>
      <c r="M250" s="63"/>
      <c r="N250" s="63"/>
      <c r="O250" s="63"/>
      <c r="U250" s="64"/>
      <c r="V250" s="64"/>
      <c r="W250" s="64"/>
    </row>
    <row r="251" spans="1:23" s="62" customFormat="1" ht="14.25" customHeight="1">
      <c r="A251" s="168" t="s">
        <v>606</v>
      </c>
      <c r="B251" s="168" t="s">
        <v>607</v>
      </c>
      <c r="C251" s="169">
        <v>1100</v>
      </c>
      <c r="G251" s="63"/>
      <c r="H251" s="63"/>
      <c r="I251" s="63"/>
      <c r="M251" s="63"/>
      <c r="N251" s="63"/>
      <c r="O251" s="63"/>
      <c r="U251" s="64"/>
      <c r="V251" s="64"/>
      <c r="W251" s="64"/>
    </row>
    <row r="252" spans="1:23" s="62" customFormat="1" ht="14.25" customHeight="1">
      <c r="A252" s="168" t="s">
        <v>608</v>
      </c>
      <c r="B252" s="168" t="s">
        <v>609</v>
      </c>
      <c r="C252" s="169">
        <v>720</v>
      </c>
      <c r="G252" s="63"/>
      <c r="H252" s="63"/>
      <c r="I252" s="63"/>
      <c r="M252" s="63"/>
      <c r="N252" s="63"/>
      <c r="O252" s="63"/>
      <c r="U252" s="64"/>
      <c r="V252" s="64"/>
      <c r="W252" s="64"/>
    </row>
    <row r="253" spans="1:23" s="62" customFormat="1" ht="14.25" customHeight="1">
      <c r="A253" s="168" t="s">
        <v>610</v>
      </c>
      <c r="B253" s="168" t="s">
        <v>611</v>
      </c>
      <c r="C253" s="169">
        <f>SUM(C254)</f>
        <v>20</v>
      </c>
      <c r="G253" s="63"/>
      <c r="H253" s="63"/>
      <c r="I253" s="63"/>
      <c r="M253" s="63"/>
      <c r="N253" s="63"/>
      <c r="O253" s="63"/>
      <c r="U253" s="64"/>
      <c r="V253" s="64"/>
      <c r="W253" s="64"/>
    </row>
    <row r="254" spans="1:23" s="62" customFormat="1" ht="14.25" customHeight="1">
      <c r="A254" s="168" t="s">
        <v>612</v>
      </c>
      <c r="B254" s="168" t="s">
        <v>613</v>
      </c>
      <c r="C254" s="169">
        <v>20</v>
      </c>
      <c r="G254" s="63"/>
      <c r="H254" s="63"/>
      <c r="I254" s="63"/>
      <c r="M254" s="63"/>
      <c r="N254" s="63"/>
      <c r="O254" s="63"/>
      <c r="U254" s="64"/>
      <c r="V254" s="64"/>
      <c r="W254" s="64"/>
    </row>
    <row r="255" spans="1:23" s="62" customFormat="1" ht="14.25" customHeight="1">
      <c r="A255" s="168" t="s">
        <v>614</v>
      </c>
      <c r="B255" s="168" t="s">
        <v>615</v>
      </c>
      <c r="C255" s="169">
        <f>SUM(C256)</f>
        <v>81</v>
      </c>
      <c r="G255" s="63"/>
      <c r="H255" s="63"/>
      <c r="I255" s="63"/>
      <c r="M255" s="63"/>
      <c r="N255" s="63"/>
      <c r="O255" s="63"/>
      <c r="U255" s="64"/>
      <c r="V255" s="64"/>
      <c r="W255" s="64"/>
    </row>
    <row r="256" spans="1:23" s="62" customFormat="1" ht="14.25" customHeight="1">
      <c r="A256" s="168" t="s">
        <v>616</v>
      </c>
      <c r="B256" s="168" t="s">
        <v>617</v>
      </c>
      <c r="C256" s="169">
        <v>81</v>
      </c>
      <c r="G256" s="63"/>
      <c r="H256" s="63"/>
      <c r="I256" s="63"/>
      <c r="M256" s="63"/>
      <c r="N256" s="63"/>
      <c r="O256" s="63"/>
      <c r="U256" s="64"/>
      <c r="V256" s="64"/>
      <c r="W256" s="64"/>
    </row>
    <row r="257" spans="1:23" s="62" customFormat="1" ht="14.25" customHeight="1">
      <c r="A257" s="168" t="s">
        <v>618</v>
      </c>
      <c r="B257" s="168" t="s">
        <v>619</v>
      </c>
      <c r="C257" s="169">
        <f>SUM(C258)</f>
        <v>65</v>
      </c>
      <c r="G257" s="63"/>
      <c r="H257" s="63"/>
      <c r="I257" s="63"/>
      <c r="M257" s="63"/>
      <c r="N257" s="63"/>
      <c r="O257" s="63"/>
      <c r="U257" s="64"/>
      <c r="V257" s="64"/>
      <c r="W257" s="64"/>
    </row>
    <row r="258" spans="1:23" s="62" customFormat="1" ht="14.25" customHeight="1">
      <c r="A258" s="168" t="s">
        <v>620</v>
      </c>
      <c r="B258" s="168" t="s">
        <v>619</v>
      </c>
      <c r="C258" s="169">
        <v>65</v>
      </c>
      <c r="G258" s="63"/>
      <c r="H258" s="63"/>
      <c r="I258" s="63"/>
      <c r="M258" s="63"/>
      <c r="N258" s="63"/>
      <c r="O258" s="63"/>
      <c r="U258" s="64"/>
      <c r="V258" s="64"/>
      <c r="W258" s="64"/>
    </row>
    <row r="259" spans="1:23" s="62" customFormat="1" ht="14.25" customHeight="1">
      <c r="A259" s="167" t="s">
        <v>621</v>
      </c>
      <c r="B259" s="167" t="s">
        <v>184</v>
      </c>
      <c r="C259" s="173">
        <f>SUM(C260,C265,C267)</f>
        <v>7179</v>
      </c>
      <c r="G259" s="63"/>
      <c r="H259" s="63"/>
      <c r="I259" s="63"/>
      <c r="M259" s="63"/>
      <c r="N259" s="63"/>
      <c r="O259" s="63"/>
      <c r="U259" s="64"/>
      <c r="V259" s="64"/>
      <c r="W259" s="64"/>
    </row>
    <row r="260" spans="1:23" s="62" customFormat="1" ht="14.25" customHeight="1">
      <c r="A260" s="168" t="s">
        <v>622</v>
      </c>
      <c r="B260" s="168" t="s">
        <v>623</v>
      </c>
      <c r="C260" s="169">
        <f>SUM(C261:C264)</f>
        <v>4883</v>
      </c>
      <c r="G260" s="63"/>
      <c r="H260" s="63"/>
      <c r="I260" s="63"/>
      <c r="M260" s="63"/>
      <c r="N260" s="63"/>
      <c r="O260" s="63"/>
      <c r="U260" s="64"/>
      <c r="V260" s="64"/>
      <c r="W260" s="64"/>
    </row>
    <row r="261" spans="1:23" s="62" customFormat="1" ht="14.25" customHeight="1">
      <c r="A261" s="168" t="s">
        <v>624</v>
      </c>
      <c r="B261" s="168" t="s">
        <v>195</v>
      </c>
      <c r="C261" s="169">
        <v>861</v>
      </c>
      <c r="G261" s="63"/>
      <c r="H261" s="63"/>
      <c r="I261" s="63"/>
      <c r="M261" s="63"/>
      <c r="N261" s="63"/>
      <c r="O261" s="63"/>
      <c r="U261" s="64"/>
      <c r="V261" s="64"/>
      <c r="W261" s="64"/>
    </row>
    <row r="262" spans="1:23" s="62" customFormat="1" ht="14.25" customHeight="1">
      <c r="A262" s="168" t="s">
        <v>625</v>
      </c>
      <c r="B262" s="168" t="s">
        <v>197</v>
      </c>
      <c r="C262" s="169">
        <v>36</v>
      </c>
      <c r="G262" s="63"/>
      <c r="H262" s="63"/>
      <c r="I262" s="63"/>
      <c r="M262" s="63"/>
      <c r="N262" s="63"/>
      <c r="O262" s="63"/>
      <c r="U262" s="64"/>
      <c r="V262" s="64"/>
      <c r="W262" s="64"/>
    </row>
    <row r="263" spans="1:23" s="62" customFormat="1" ht="14.25" customHeight="1">
      <c r="A263" s="168" t="s">
        <v>626</v>
      </c>
      <c r="B263" s="168" t="s">
        <v>627</v>
      </c>
      <c r="C263" s="169">
        <v>1750</v>
      </c>
      <c r="G263" s="63"/>
      <c r="H263" s="63"/>
      <c r="I263" s="63"/>
      <c r="M263" s="63"/>
      <c r="N263" s="63"/>
      <c r="O263" s="63"/>
      <c r="U263" s="64"/>
      <c r="V263" s="64"/>
      <c r="W263" s="64"/>
    </row>
    <row r="264" spans="1:23" s="62" customFormat="1" ht="14.25" customHeight="1">
      <c r="A264" s="168" t="s">
        <v>628</v>
      </c>
      <c r="B264" s="168" t="s">
        <v>629</v>
      </c>
      <c r="C264" s="169">
        <v>2236</v>
      </c>
      <c r="G264" s="63"/>
      <c r="H264" s="63"/>
      <c r="I264" s="63"/>
      <c r="M264" s="63"/>
      <c r="N264" s="63"/>
      <c r="O264" s="63"/>
      <c r="U264" s="64"/>
      <c r="V264" s="64"/>
      <c r="W264" s="64"/>
    </row>
    <row r="265" spans="1:23" s="62" customFormat="1" ht="14.25" customHeight="1">
      <c r="A265" s="168" t="s">
        <v>630</v>
      </c>
      <c r="B265" s="168" t="s">
        <v>631</v>
      </c>
      <c r="C265" s="169">
        <f>SUM(C266)</f>
        <v>1256</v>
      </c>
      <c r="G265" s="63"/>
      <c r="H265" s="63"/>
      <c r="I265" s="63"/>
      <c r="M265" s="63"/>
      <c r="N265" s="63"/>
      <c r="O265" s="63"/>
      <c r="U265" s="64"/>
      <c r="V265" s="64"/>
      <c r="W265" s="64"/>
    </row>
    <row r="266" spans="1:23" s="62" customFormat="1" ht="14.25" customHeight="1">
      <c r="A266" s="168" t="s">
        <v>632</v>
      </c>
      <c r="B266" s="168" t="s">
        <v>633</v>
      </c>
      <c r="C266" s="169">
        <v>1256</v>
      </c>
      <c r="G266" s="63"/>
      <c r="H266" s="63"/>
      <c r="I266" s="63"/>
      <c r="M266" s="63"/>
      <c r="N266" s="63"/>
      <c r="O266" s="63"/>
      <c r="U266" s="64"/>
      <c r="V266" s="64"/>
      <c r="W266" s="64"/>
    </row>
    <row r="267" spans="1:23" s="62" customFormat="1" ht="14.25" customHeight="1">
      <c r="A267" s="168" t="s">
        <v>634</v>
      </c>
      <c r="B267" s="168" t="s">
        <v>635</v>
      </c>
      <c r="C267" s="169">
        <f>SUM(C268)</f>
        <v>1040</v>
      </c>
      <c r="G267" s="63"/>
      <c r="H267" s="63"/>
      <c r="I267" s="63"/>
      <c r="M267" s="63"/>
      <c r="N267" s="63"/>
      <c r="O267" s="63"/>
      <c r="U267" s="64"/>
      <c r="V267" s="64"/>
      <c r="W267" s="64"/>
    </row>
    <row r="268" spans="1:23" s="62" customFormat="1" ht="14.25" customHeight="1">
      <c r="A268" s="168" t="s">
        <v>636</v>
      </c>
      <c r="B268" s="168" t="s">
        <v>635</v>
      </c>
      <c r="C268" s="169">
        <v>1040</v>
      </c>
      <c r="G268" s="63"/>
      <c r="H268" s="63"/>
      <c r="I268" s="63"/>
      <c r="M268" s="63"/>
      <c r="N268" s="63"/>
      <c r="O268" s="63"/>
      <c r="U268" s="64"/>
      <c r="V268" s="64"/>
      <c r="W268" s="64"/>
    </row>
    <row r="269" spans="1:23" s="62" customFormat="1" ht="14.25" customHeight="1">
      <c r="A269" s="167" t="s">
        <v>637</v>
      </c>
      <c r="B269" s="167" t="s">
        <v>185</v>
      </c>
      <c r="C269" s="173">
        <f>SUM(C270,C283,C288,C298,C300,C302,C306)</f>
        <v>20861</v>
      </c>
      <c r="G269" s="63"/>
      <c r="H269" s="63"/>
      <c r="I269" s="63"/>
      <c r="M269" s="63"/>
      <c r="N269" s="63"/>
      <c r="O269" s="63"/>
      <c r="U269" s="64"/>
      <c r="V269" s="64"/>
      <c r="W269" s="64"/>
    </row>
    <row r="270" spans="1:23" s="62" customFormat="1" ht="14.25" customHeight="1">
      <c r="A270" s="168" t="s">
        <v>638</v>
      </c>
      <c r="B270" s="168" t="s">
        <v>639</v>
      </c>
      <c r="C270" s="169">
        <f>SUM(C271:C282)</f>
        <v>9118</v>
      </c>
      <c r="G270" s="63"/>
      <c r="H270" s="63"/>
      <c r="I270" s="63"/>
      <c r="M270" s="63"/>
      <c r="N270" s="63"/>
      <c r="O270" s="63"/>
      <c r="U270" s="64"/>
      <c r="V270" s="64"/>
      <c r="W270" s="64"/>
    </row>
    <row r="271" spans="1:23" s="62" customFormat="1" ht="14.25" customHeight="1">
      <c r="A271" s="168" t="s">
        <v>640</v>
      </c>
      <c r="B271" s="168" t="s">
        <v>195</v>
      </c>
      <c r="C271" s="169">
        <v>3333</v>
      </c>
      <c r="G271" s="63"/>
      <c r="H271" s="63"/>
      <c r="I271" s="63"/>
      <c r="M271" s="63"/>
      <c r="N271" s="63"/>
      <c r="O271" s="63"/>
      <c r="U271" s="64"/>
      <c r="V271" s="64"/>
      <c r="W271" s="64"/>
    </row>
    <row r="272" spans="1:23" s="62" customFormat="1" ht="14.25" customHeight="1">
      <c r="A272" s="168" t="s">
        <v>641</v>
      </c>
      <c r="B272" s="168" t="s">
        <v>197</v>
      </c>
      <c r="C272" s="169">
        <v>492</v>
      </c>
      <c r="G272" s="63"/>
      <c r="H272" s="63"/>
      <c r="I272" s="63"/>
      <c r="M272" s="63"/>
      <c r="N272" s="63"/>
      <c r="O272" s="63"/>
      <c r="U272" s="64"/>
      <c r="V272" s="64"/>
      <c r="W272" s="64"/>
    </row>
    <row r="273" spans="1:23" s="62" customFormat="1" ht="14.25" customHeight="1">
      <c r="A273" s="168" t="s">
        <v>642</v>
      </c>
      <c r="B273" s="168" t="s">
        <v>209</v>
      </c>
      <c r="C273" s="169">
        <v>1739</v>
      </c>
      <c r="G273" s="63"/>
      <c r="H273" s="63"/>
      <c r="I273" s="63"/>
      <c r="M273" s="63"/>
      <c r="N273" s="63"/>
      <c r="O273" s="63"/>
      <c r="U273" s="64"/>
      <c r="V273" s="64"/>
      <c r="W273" s="64"/>
    </row>
    <row r="274" spans="1:23" s="62" customFormat="1" ht="14.25" customHeight="1">
      <c r="A274" s="168" t="s">
        <v>643</v>
      </c>
      <c r="B274" s="168" t="s">
        <v>644</v>
      </c>
      <c r="C274" s="169">
        <v>81</v>
      </c>
      <c r="G274" s="63"/>
      <c r="H274" s="63"/>
      <c r="I274" s="63"/>
      <c r="M274" s="63"/>
      <c r="N274" s="63"/>
      <c r="O274" s="63"/>
      <c r="U274" s="64"/>
      <c r="V274" s="64"/>
      <c r="W274" s="64"/>
    </row>
    <row r="275" spans="1:23" s="62" customFormat="1" ht="14.25" customHeight="1">
      <c r="A275" s="168" t="s">
        <v>645</v>
      </c>
      <c r="B275" s="168" t="s">
        <v>646</v>
      </c>
      <c r="C275" s="169">
        <v>320</v>
      </c>
      <c r="G275" s="63"/>
      <c r="H275" s="63"/>
      <c r="I275" s="63"/>
      <c r="M275" s="63"/>
      <c r="N275" s="63"/>
      <c r="O275" s="63"/>
      <c r="U275" s="64"/>
      <c r="V275" s="64"/>
      <c r="W275" s="64"/>
    </row>
    <row r="276" spans="1:23" s="62" customFormat="1" ht="14.25" customHeight="1">
      <c r="A276" s="168" t="s">
        <v>647</v>
      </c>
      <c r="B276" s="168" t="s">
        <v>648</v>
      </c>
      <c r="C276" s="169">
        <v>202</v>
      </c>
      <c r="G276" s="63"/>
      <c r="H276" s="63"/>
      <c r="I276" s="63"/>
      <c r="M276" s="63"/>
      <c r="N276" s="63"/>
      <c r="O276" s="63"/>
      <c r="U276" s="64"/>
      <c r="V276" s="64"/>
      <c r="W276" s="64"/>
    </row>
    <row r="277" spans="1:23" s="62" customFormat="1" ht="14.25" customHeight="1">
      <c r="A277" s="168" t="s">
        <v>649</v>
      </c>
      <c r="B277" s="168" t="s">
        <v>650</v>
      </c>
      <c r="C277" s="169">
        <v>606</v>
      </c>
      <c r="G277" s="63"/>
      <c r="H277" s="63"/>
      <c r="I277" s="63"/>
      <c r="M277" s="63"/>
      <c r="N277" s="63"/>
      <c r="O277" s="63"/>
      <c r="U277" s="64"/>
      <c r="V277" s="64"/>
      <c r="W277" s="64"/>
    </row>
    <row r="278" spans="1:23" s="62" customFormat="1" ht="14.25" customHeight="1">
      <c r="A278" s="168" t="s">
        <v>651</v>
      </c>
      <c r="B278" s="168" t="s">
        <v>652</v>
      </c>
      <c r="C278" s="169">
        <v>2050</v>
      </c>
      <c r="G278" s="63"/>
      <c r="H278" s="63"/>
      <c r="I278" s="63"/>
      <c r="M278" s="63"/>
      <c r="N278" s="63"/>
      <c r="O278" s="63"/>
      <c r="U278" s="64"/>
      <c r="V278" s="64"/>
      <c r="W278" s="64"/>
    </row>
    <row r="279" spans="1:23" s="62" customFormat="1" ht="14.25" customHeight="1">
      <c r="A279" s="168" t="s">
        <v>653</v>
      </c>
      <c r="B279" s="168" t="s">
        <v>654</v>
      </c>
      <c r="C279" s="169">
        <v>37</v>
      </c>
      <c r="G279" s="63"/>
      <c r="H279" s="63"/>
      <c r="I279" s="63"/>
      <c r="M279" s="63"/>
      <c r="N279" s="63"/>
      <c r="O279" s="63"/>
      <c r="U279" s="64"/>
      <c r="V279" s="64"/>
      <c r="W279" s="64"/>
    </row>
    <row r="280" spans="1:23" s="62" customFormat="1" ht="14.25" customHeight="1">
      <c r="A280" s="168" t="s">
        <v>655</v>
      </c>
      <c r="B280" s="168" t="s">
        <v>656</v>
      </c>
      <c r="C280" s="169">
        <v>80</v>
      </c>
      <c r="G280" s="63"/>
      <c r="H280" s="63"/>
      <c r="I280" s="63"/>
      <c r="M280" s="63"/>
      <c r="N280" s="63"/>
      <c r="O280" s="63"/>
      <c r="U280" s="64"/>
      <c r="V280" s="64"/>
      <c r="W280" s="64"/>
    </row>
    <row r="281" spans="1:23" s="62" customFormat="1" ht="14.25" customHeight="1">
      <c r="A281" s="168" t="s">
        <v>657</v>
      </c>
      <c r="B281" s="168" t="s">
        <v>658</v>
      </c>
      <c r="C281" s="169">
        <v>118</v>
      </c>
      <c r="G281" s="63"/>
      <c r="H281" s="63"/>
      <c r="I281" s="63"/>
      <c r="M281" s="63"/>
      <c r="N281" s="63"/>
      <c r="O281" s="63"/>
      <c r="U281" s="64"/>
      <c r="V281" s="64"/>
      <c r="W281" s="64"/>
    </row>
    <row r="282" spans="1:23" s="62" customFormat="1" ht="14.25" customHeight="1">
      <c r="A282" s="168" t="s">
        <v>659</v>
      </c>
      <c r="B282" s="168" t="s">
        <v>660</v>
      </c>
      <c r="C282" s="169">
        <v>60</v>
      </c>
      <c r="G282" s="63"/>
      <c r="H282" s="63"/>
      <c r="I282" s="63"/>
      <c r="M282" s="63"/>
      <c r="N282" s="63"/>
      <c r="O282" s="63"/>
      <c r="U282" s="64"/>
      <c r="V282" s="64"/>
      <c r="W282" s="64"/>
    </row>
    <row r="283" spans="1:23" s="62" customFormat="1" ht="14.25" customHeight="1">
      <c r="A283" s="168" t="s">
        <v>661</v>
      </c>
      <c r="B283" s="168" t="s">
        <v>662</v>
      </c>
      <c r="C283" s="169">
        <f>SUM(C284:C287)</f>
        <v>424</v>
      </c>
      <c r="G283" s="63"/>
      <c r="H283" s="63"/>
      <c r="I283" s="63"/>
      <c r="M283" s="63"/>
      <c r="N283" s="63"/>
      <c r="O283" s="63"/>
      <c r="U283" s="64"/>
      <c r="V283" s="64"/>
      <c r="W283" s="64"/>
    </row>
    <row r="284" spans="1:23" s="62" customFormat="1" ht="14.25" customHeight="1">
      <c r="A284" s="168" t="s">
        <v>663</v>
      </c>
      <c r="B284" s="168" t="s">
        <v>664</v>
      </c>
      <c r="C284" s="169">
        <v>17</v>
      </c>
      <c r="G284" s="63"/>
      <c r="H284" s="63"/>
      <c r="I284" s="63"/>
      <c r="M284" s="63"/>
      <c r="N284" s="63"/>
      <c r="O284" s="63"/>
      <c r="U284" s="64"/>
      <c r="V284" s="64"/>
      <c r="W284" s="64"/>
    </row>
    <row r="285" spans="1:23" s="62" customFormat="1" ht="14.25" customHeight="1">
      <c r="A285" s="168" t="s">
        <v>665</v>
      </c>
      <c r="B285" s="168" t="s">
        <v>666</v>
      </c>
      <c r="C285" s="169">
        <v>360</v>
      </c>
      <c r="G285" s="63"/>
      <c r="H285" s="63"/>
      <c r="I285" s="63"/>
      <c r="M285" s="63"/>
      <c r="N285" s="63"/>
      <c r="O285" s="63"/>
      <c r="U285" s="64"/>
      <c r="V285" s="64"/>
      <c r="W285" s="64"/>
    </row>
    <row r="286" spans="1:23" s="62" customFormat="1" ht="14.25" customHeight="1">
      <c r="A286" s="168" t="s">
        <v>667</v>
      </c>
      <c r="B286" s="168" t="s">
        <v>668</v>
      </c>
      <c r="C286" s="169">
        <v>7</v>
      </c>
      <c r="G286" s="63"/>
      <c r="H286" s="63"/>
      <c r="I286" s="63"/>
      <c r="M286" s="63"/>
      <c r="N286" s="63"/>
      <c r="O286" s="63"/>
      <c r="U286" s="64"/>
      <c r="V286" s="64"/>
      <c r="W286" s="64"/>
    </row>
    <row r="287" spans="1:23" s="62" customFormat="1" ht="14.25" customHeight="1">
      <c r="A287" s="168" t="s">
        <v>669</v>
      </c>
      <c r="B287" s="168" t="s">
        <v>670</v>
      </c>
      <c r="C287" s="169">
        <v>40</v>
      </c>
      <c r="G287" s="63"/>
      <c r="H287" s="63"/>
      <c r="I287" s="63"/>
      <c r="M287" s="63"/>
      <c r="N287" s="63"/>
      <c r="O287" s="63"/>
      <c r="U287" s="64"/>
      <c r="V287" s="64"/>
      <c r="W287" s="64"/>
    </row>
    <row r="288" spans="1:23" s="62" customFormat="1" ht="14.25" customHeight="1">
      <c r="A288" s="168" t="s">
        <v>671</v>
      </c>
      <c r="B288" s="168" t="s">
        <v>672</v>
      </c>
      <c r="C288" s="169">
        <f>SUM(C289:C297)</f>
        <v>2775</v>
      </c>
      <c r="G288" s="63"/>
      <c r="H288" s="63"/>
      <c r="I288" s="63"/>
      <c r="M288" s="63"/>
      <c r="N288" s="63"/>
      <c r="O288" s="63"/>
      <c r="U288" s="64"/>
      <c r="V288" s="64"/>
      <c r="W288" s="64"/>
    </row>
    <row r="289" spans="1:25" s="62" customFormat="1" ht="14.25" customHeight="1">
      <c r="A289" s="168" t="s">
        <v>673</v>
      </c>
      <c r="B289" s="168" t="s">
        <v>195</v>
      </c>
      <c r="C289" s="169">
        <v>175</v>
      </c>
      <c r="G289" s="63"/>
      <c r="H289" s="63"/>
      <c r="I289" s="63"/>
      <c r="M289" s="63"/>
      <c r="N289" s="63"/>
      <c r="O289" s="63"/>
      <c r="U289" s="64"/>
      <c r="V289" s="64"/>
      <c r="W289" s="64"/>
    </row>
    <row r="290" spans="1:25" s="62" customFormat="1" ht="14.25" customHeight="1">
      <c r="A290" s="168" t="s">
        <v>674</v>
      </c>
      <c r="B290" s="168" t="s">
        <v>197</v>
      </c>
      <c r="C290" s="169">
        <v>32</v>
      </c>
      <c r="G290" s="63"/>
      <c r="H290" s="63"/>
      <c r="I290" s="63"/>
      <c r="M290" s="63"/>
      <c r="N290" s="63"/>
      <c r="O290" s="63"/>
      <c r="U290" s="64"/>
      <c r="V290" s="64"/>
      <c r="W290" s="64"/>
    </row>
    <row r="291" spans="1:25" s="62" customFormat="1" ht="14.25" customHeight="1">
      <c r="A291" s="168" t="s">
        <v>675</v>
      </c>
      <c r="B291" s="168" t="s">
        <v>676</v>
      </c>
      <c r="C291" s="169">
        <v>40</v>
      </c>
      <c r="G291" s="63"/>
      <c r="H291" s="63"/>
      <c r="I291" s="63"/>
      <c r="M291" s="63"/>
      <c r="N291" s="63"/>
      <c r="O291" s="63"/>
      <c r="U291" s="64"/>
      <c r="V291" s="64"/>
      <c r="W291" s="64"/>
    </row>
    <row r="292" spans="1:25" s="62" customFormat="1" ht="14.25" customHeight="1">
      <c r="A292" s="168" t="s">
        <v>677</v>
      </c>
      <c r="B292" s="168" t="s">
        <v>678</v>
      </c>
      <c r="C292" s="169">
        <v>921</v>
      </c>
      <c r="G292" s="63"/>
      <c r="H292" s="63"/>
      <c r="I292" s="63"/>
      <c r="M292" s="63"/>
      <c r="N292" s="63"/>
      <c r="O292" s="63"/>
      <c r="U292" s="64"/>
      <c r="V292" s="64"/>
      <c r="W292" s="64"/>
    </row>
    <row r="293" spans="1:25" s="62" customFormat="1" ht="14.25" customHeight="1">
      <c r="A293" s="168" t="s">
        <v>679</v>
      </c>
      <c r="B293" s="168" t="s">
        <v>680</v>
      </c>
      <c r="C293" s="169">
        <v>44</v>
      </c>
      <c r="G293" s="63"/>
      <c r="H293" s="63"/>
      <c r="I293" s="63"/>
      <c r="M293" s="63"/>
      <c r="N293" s="63"/>
      <c r="O293" s="63"/>
      <c r="U293" s="64"/>
      <c r="V293" s="64"/>
      <c r="W293" s="64"/>
    </row>
    <row r="294" spans="1:25" s="62" customFormat="1" ht="14.25" customHeight="1">
      <c r="A294" s="168" t="s">
        <v>681</v>
      </c>
      <c r="B294" s="168" t="s">
        <v>682</v>
      </c>
      <c r="C294" s="169">
        <v>127</v>
      </c>
      <c r="G294" s="63"/>
      <c r="H294" s="63"/>
      <c r="I294" s="63"/>
      <c r="M294" s="63"/>
      <c r="N294" s="63"/>
      <c r="O294" s="63"/>
      <c r="U294" s="64"/>
      <c r="V294" s="64"/>
      <c r="W294" s="64"/>
    </row>
    <row r="295" spans="1:25" s="62" customFormat="1" ht="14.25" customHeight="1">
      <c r="A295" s="168" t="s">
        <v>683</v>
      </c>
      <c r="B295" s="168" t="s">
        <v>684</v>
      </c>
      <c r="C295" s="169">
        <v>40</v>
      </c>
      <c r="G295" s="63"/>
      <c r="H295" s="63"/>
      <c r="I295" s="63"/>
      <c r="M295" s="63"/>
      <c r="N295" s="63"/>
      <c r="O295" s="63"/>
      <c r="U295" s="64"/>
      <c r="V295" s="64"/>
      <c r="W295" s="64"/>
    </row>
    <row r="296" spans="1:25" s="62" customFormat="1" ht="14.25" customHeight="1">
      <c r="A296" s="168" t="s">
        <v>685</v>
      </c>
      <c r="B296" s="168" t="s">
        <v>686</v>
      </c>
      <c r="C296" s="169">
        <v>165</v>
      </c>
      <c r="G296" s="63"/>
      <c r="H296" s="63"/>
      <c r="I296" s="63"/>
      <c r="M296" s="63"/>
      <c r="N296" s="63"/>
      <c r="O296" s="63"/>
      <c r="U296" s="64"/>
      <c r="V296" s="64"/>
      <c r="W296" s="64"/>
    </row>
    <row r="297" spans="1:25" s="62" customFormat="1" ht="14.25" customHeight="1">
      <c r="A297" s="168" t="s">
        <v>687</v>
      </c>
      <c r="B297" s="168" t="s">
        <v>688</v>
      </c>
      <c r="C297" s="169">
        <v>1231</v>
      </c>
      <c r="G297" s="63"/>
      <c r="H297" s="63"/>
      <c r="I297" s="63"/>
      <c r="M297" s="63"/>
      <c r="N297" s="63"/>
      <c r="O297" s="63"/>
      <c r="U297" s="64"/>
      <c r="V297" s="64"/>
      <c r="W297" s="64"/>
    </row>
    <row r="298" spans="1:25" s="3" customFormat="1" ht="14.25" customHeight="1">
      <c r="A298" s="168" t="s">
        <v>689</v>
      </c>
      <c r="B298" s="168" t="s">
        <v>690</v>
      </c>
      <c r="C298" s="169">
        <f>SUM(C299)</f>
        <v>100</v>
      </c>
      <c r="D298" s="46"/>
      <c r="E298" s="46">
        <v>135.6</v>
      </c>
      <c r="G298" s="41" t="s">
        <v>5</v>
      </c>
      <c r="H298" s="41" t="s">
        <v>27</v>
      </c>
      <c r="I298" s="42">
        <v>135.6</v>
      </c>
      <c r="J298" s="2">
        <f t="shared" si="0"/>
        <v>1988894</v>
      </c>
      <c r="K298" s="39">
        <f t="shared" si="1"/>
        <v>35.599999999999994</v>
      </c>
      <c r="L298" s="39"/>
      <c r="M298" s="41" t="s">
        <v>5</v>
      </c>
      <c r="N298" s="41" t="s">
        <v>27</v>
      </c>
      <c r="O298" s="42">
        <v>135.6</v>
      </c>
      <c r="P298" s="2">
        <f t="shared" si="2"/>
        <v>1988894</v>
      </c>
      <c r="Q298" s="39">
        <f t="shared" si="3"/>
        <v>35.599999999999994</v>
      </c>
      <c r="U298" s="43" t="s">
        <v>5</v>
      </c>
      <c r="V298" s="43" t="s">
        <v>27</v>
      </c>
      <c r="W298" s="44">
        <v>135.6</v>
      </c>
      <c r="X298" s="3">
        <f t="shared" si="4"/>
        <v>-35.599999999999994</v>
      </c>
      <c r="Y298" s="3">
        <f t="shared" si="5"/>
        <v>1988894</v>
      </c>
    </row>
    <row r="299" spans="1:25" s="3" customFormat="1" ht="14.25" customHeight="1">
      <c r="A299" s="168" t="s">
        <v>691</v>
      </c>
      <c r="B299" s="168" t="s">
        <v>692</v>
      </c>
      <c r="C299" s="169">
        <v>100</v>
      </c>
      <c r="D299" s="39">
        <v>105429</v>
      </c>
      <c r="E299" s="40">
        <v>595734.14</v>
      </c>
      <c r="F299" s="3">
        <f>104401+13602</f>
        <v>118003</v>
      </c>
      <c r="G299" s="41" t="s">
        <v>8</v>
      </c>
      <c r="H299" s="41" t="s">
        <v>24</v>
      </c>
      <c r="I299" s="42">
        <v>596221.15</v>
      </c>
      <c r="J299" s="2">
        <f t="shared" si="0"/>
        <v>-2130398</v>
      </c>
      <c r="K299" s="39">
        <f t="shared" si="1"/>
        <v>596121.15</v>
      </c>
      <c r="L299" s="39">
        <v>75943</v>
      </c>
      <c r="M299" s="41" t="s">
        <v>8</v>
      </c>
      <c r="N299" s="41" t="s">
        <v>24</v>
      </c>
      <c r="O299" s="42">
        <v>643048.94999999995</v>
      </c>
      <c r="P299" s="2">
        <f t="shared" si="2"/>
        <v>-2130398</v>
      </c>
      <c r="Q299" s="39">
        <f t="shared" si="3"/>
        <v>642948.94999999995</v>
      </c>
      <c r="S299" s="3">
        <v>717759</v>
      </c>
      <c r="U299" s="43" t="s">
        <v>8</v>
      </c>
      <c r="V299" s="43" t="s">
        <v>24</v>
      </c>
      <c r="W299" s="44">
        <v>659380.53</v>
      </c>
      <c r="X299" s="3">
        <f t="shared" si="4"/>
        <v>-659280.53</v>
      </c>
      <c r="Y299" s="3">
        <f t="shared" si="5"/>
        <v>-2130398</v>
      </c>
    </row>
    <row r="300" spans="1:25" s="3" customFormat="1" ht="14.25" customHeight="1">
      <c r="A300" s="168" t="s">
        <v>693</v>
      </c>
      <c r="B300" s="168" t="s">
        <v>694</v>
      </c>
      <c r="C300" s="169">
        <f>SUM(C301)</f>
        <v>2000</v>
      </c>
      <c r="D300" s="39"/>
      <c r="E300" s="39">
        <v>7616.62</v>
      </c>
      <c r="G300" s="41" t="s">
        <v>7</v>
      </c>
      <c r="H300" s="41" t="s">
        <v>25</v>
      </c>
      <c r="I300" s="42">
        <v>7616.62</v>
      </c>
      <c r="J300" s="2">
        <f t="shared" si="0"/>
        <v>-1205</v>
      </c>
      <c r="K300" s="39">
        <f t="shared" si="1"/>
        <v>5616.62</v>
      </c>
      <c r="L300" s="39"/>
      <c r="M300" s="41" t="s">
        <v>7</v>
      </c>
      <c r="N300" s="41" t="s">
        <v>25</v>
      </c>
      <c r="O300" s="42">
        <v>7749.58</v>
      </c>
      <c r="P300" s="2">
        <f t="shared" si="2"/>
        <v>-1205</v>
      </c>
      <c r="Q300" s="39">
        <f t="shared" si="3"/>
        <v>5749.58</v>
      </c>
      <c r="U300" s="43" t="s">
        <v>7</v>
      </c>
      <c r="V300" s="43" t="s">
        <v>25</v>
      </c>
      <c r="W300" s="44">
        <v>8475.4699999999993</v>
      </c>
      <c r="X300" s="3">
        <f t="shared" si="4"/>
        <v>-6475.4699999999993</v>
      </c>
      <c r="Y300" s="3">
        <f t="shared" si="5"/>
        <v>-1205</v>
      </c>
    </row>
    <row r="301" spans="1:25" s="3" customFormat="1" ht="14.25" customHeight="1">
      <c r="A301" s="168" t="s">
        <v>695</v>
      </c>
      <c r="B301" s="168" t="s">
        <v>696</v>
      </c>
      <c r="C301" s="169">
        <v>2000</v>
      </c>
      <c r="D301" s="39"/>
      <c r="E301" s="39">
        <v>3922.87</v>
      </c>
      <c r="G301" s="41" t="s">
        <v>6</v>
      </c>
      <c r="H301" s="41" t="s">
        <v>26</v>
      </c>
      <c r="I301" s="42">
        <v>3922.87</v>
      </c>
      <c r="J301" s="2">
        <f t="shared" si="0"/>
        <v>-120501</v>
      </c>
      <c r="K301" s="39">
        <f t="shared" si="1"/>
        <v>1922.87</v>
      </c>
      <c r="L301" s="39">
        <v>750</v>
      </c>
      <c r="M301" s="41" t="s">
        <v>6</v>
      </c>
      <c r="N301" s="41" t="s">
        <v>26</v>
      </c>
      <c r="O301" s="42">
        <v>4041.81</v>
      </c>
      <c r="P301" s="2">
        <f t="shared" si="2"/>
        <v>-120501</v>
      </c>
      <c r="Q301" s="39">
        <f t="shared" si="3"/>
        <v>2041.81</v>
      </c>
      <c r="U301" s="43" t="s">
        <v>6</v>
      </c>
      <c r="V301" s="43" t="s">
        <v>26</v>
      </c>
      <c r="W301" s="44">
        <v>4680.9399999999996</v>
      </c>
      <c r="X301" s="3">
        <f t="shared" si="4"/>
        <v>-2680.9399999999996</v>
      </c>
      <c r="Y301" s="3">
        <f t="shared" si="5"/>
        <v>-120501</v>
      </c>
    </row>
    <row r="302" spans="1:25" s="3" customFormat="1" ht="14.25" customHeight="1">
      <c r="A302" s="168" t="s">
        <v>697</v>
      </c>
      <c r="B302" s="168" t="s">
        <v>698</v>
      </c>
      <c r="C302" s="169">
        <f>SUM(C303:C305)</f>
        <v>4997</v>
      </c>
      <c r="D302" s="46"/>
      <c r="E302" s="46">
        <v>135.6</v>
      </c>
      <c r="G302" s="41" t="s">
        <v>5</v>
      </c>
      <c r="H302" s="41" t="s">
        <v>27</v>
      </c>
      <c r="I302" s="42">
        <v>135.6</v>
      </c>
      <c r="J302" s="2">
        <f t="shared" si="0"/>
        <v>1988892</v>
      </c>
      <c r="K302" s="39">
        <f t="shared" si="1"/>
        <v>-4861.3999999999996</v>
      </c>
      <c r="L302" s="39"/>
      <c r="M302" s="41" t="s">
        <v>5</v>
      </c>
      <c r="N302" s="41" t="s">
        <v>27</v>
      </c>
      <c r="O302" s="42">
        <v>135.6</v>
      </c>
      <c r="P302" s="2">
        <f t="shared" si="2"/>
        <v>1988892</v>
      </c>
      <c r="Q302" s="39">
        <f t="shared" si="3"/>
        <v>-4861.3999999999996</v>
      </c>
      <c r="U302" s="43" t="s">
        <v>5</v>
      </c>
      <c r="V302" s="43" t="s">
        <v>27</v>
      </c>
      <c r="W302" s="44">
        <v>135.6</v>
      </c>
      <c r="X302" s="3">
        <f t="shared" si="4"/>
        <v>4861.3999999999996</v>
      </c>
      <c r="Y302" s="3">
        <f t="shared" si="5"/>
        <v>1988892</v>
      </c>
    </row>
    <row r="303" spans="1:25" s="3" customFormat="1" ht="14.25" customHeight="1">
      <c r="A303" s="168" t="s">
        <v>699</v>
      </c>
      <c r="B303" s="168" t="s">
        <v>700</v>
      </c>
      <c r="C303" s="169">
        <v>1300</v>
      </c>
      <c r="D303" s="39"/>
      <c r="E303" s="40"/>
      <c r="G303" s="41" t="str">
        <f>""</f>
        <v/>
      </c>
      <c r="H303" s="41" t="str">
        <f>""</f>
        <v/>
      </c>
      <c r="I303" s="42" t="str">
        <f>""</f>
        <v/>
      </c>
      <c r="J303" s="2"/>
      <c r="K303" s="39"/>
      <c r="L303" s="39"/>
      <c r="M303" s="41" t="str">
        <f>""</f>
        <v/>
      </c>
      <c r="N303" s="41" t="str">
        <f>""</f>
        <v/>
      </c>
      <c r="O303" s="42" t="str">
        <f>""</f>
        <v/>
      </c>
      <c r="P303" s="2"/>
      <c r="Q303" s="39"/>
      <c r="U303" s="43"/>
      <c r="V303" s="43"/>
      <c r="W303" s="44" t="e">
        <f>W304+#REF!+#REF!+#REF!+#REF!+#REF!+#REF!+#REF!+#REF!+#REF!+#REF!+#REF!+#REF!+#REF!+#REF!+#REF!+#REF!+#REF!+#REF!+#REF!+#REF!</f>
        <v>#REF!</v>
      </c>
      <c r="X303" s="3" t="e">
        <f>X304+#REF!+#REF!+#REF!+#REF!+#REF!+#REF!+#REF!+#REF!+#REF!+#REF!+#REF!+#REF!+#REF!+#REF!+#REF!+#REF!+#REF!+#REF!+#REF!+#REF!</f>
        <v>#REF!</v>
      </c>
    </row>
    <row r="304" spans="1:25" s="3" customFormat="1" ht="14.25" customHeight="1">
      <c r="A304" s="168" t="s">
        <v>701</v>
      </c>
      <c r="B304" s="168" t="s">
        <v>702</v>
      </c>
      <c r="C304" s="169">
        <v>3482</v>
      </c>
      <c r="D304" s="39"/>
      <c r="E304" s="39"/>
      <c r="G304" s="41"/>
      <c r="H304" s="41"/>
      <c r="I304" s="42"/>
      <c r="J304" s="2"/>
      <c r="K304" s="39"/>
      <c r="L304" s="39"/>
      <c r="M304" s="41"/>
      <c r="N304" s="41"/>
      <c r="O304" s="42"/>
      <c r="P304" s="2"/>
      <c r="Q304" s="39"/>
      <c r="U304" s="43" t="s">
        <v>3</v>
      </c>
      <c r="V304" s="43" t="s">
        <v>29</v>
      </c>
      <c r="W304" s="44">
        <v>19998</v>
      </c>
      <c r="X304" s="3">
        <f>C304-W304</f>
        <v>-16516</v>
      </c>
      <c r="Y304" s="3">
        <f>U304-A304</f>
        <v>-2130473</v>
      </c>
    </row>
    <row r="305" spans="1:25" s="3" customFormat="1" ht="14.25" customHeight="1">
      <c r="A305" s="168" t="s">
        <v>703</v>
      </c>
      <c r="B305" s="168" t="s">
        <v>704</v>
      </c>
      <c r="C305" s="169">
        <v>215</v>
      </c>
      <c r="D305" s="39"/>
      <c r="E305" s="39"/>
      <c r="G305" s="41"/>
      <c r="H305" s="41"/>
      <c r="I305" s="42"/>
      <c r="J305" s="2"/>
      <c r="K305" s="39"/>
      <c r="L305" s="39"/>
      <c r="M305" s="41"/>
      <c r="N305" s="41"/>
      <c r="O305" s="42"/>
      <c r="P305" s="2"/>
      <c r="Q305" s="39"/>
      <c r="U305" s="43" t="s">
        <v>2</v>
      </c>
      <c r="V305" s="43" t="s">
        <v>30</v>
      </c>
      <c r="W305" s="44">
        <v>19998</v>
      </c>
      <c r="X305" s="3">
        <f>C305-W305</f>
        <v>-19783</v>
      </c>
      <c r="Y305" s="3">
        <f>U305-A305</f>
        <v>-2107504</v>
      </c>
    </row>
    <row r="306" spans="1:25" s="3" customFormat="1" ht="14.25" customHeight="1">
      <c r="A306" s="168" t="s">
        <v>705</v>
      </c>
      <c r="B306" s="168" t="s">
        <v>706</v>
      </c>
      <c r="C306" s="169">
        <f>SUM(C307)</f>
        <v>1447</v>
      </c>
      <c r="D306" s="46"/>
      <c r="E306" s="46"/>
      <c r="G306" s="41"/>
      <c r="H306" s="41"/>
      <c r="I306" s="42"/>
      <c r="J306" s="2"/>
      <c r="K306" s="39"/>
      <c r="L306" s="39"/>
      <c r="M306" s="41"/>
      <c r="N306" s="41"/>
      <c r="O306" s="42"/>
      <c r="P306" s="2"/>
      <c r="Q306" s="39"/>
      <c r="U306" s="43" t="s">
        <v>1</v>
      </c>
      <c r="V306" s="43" t="s">
        <v>31</v>
      </c>
      <c r="W306" s="44">
        <v>19998</v>
      </c>
      <c r="X306" s="3">
        <f>C306-W306</f>
        <v>-18551</v>
      </c>
      <c r="Y306" s="3">
        <f>U306-A306</f>
        <v>2298993</v>
      </c>
    </row>
    <row r="307" spans="1:25" s="3" customFormat="1" ht="14.25" customHeight="1">
      <c r="A307" s="168" t="s">
        <v>707</v>
      </c>
      <c r="B307" s="168" t="s">
        <v>708</v>
      </c>
      <c r="C307" s="169">
        <v>1447</v>
      </c>
      <c r="D307" s="39"/>
      <c r="E307" s="40"/>
      <c r="G307" s="41"/>
      <c r="H307" s="41"/>
      <c r="I307" s="42"/>
      <c r="J307" s="2"/>
      <c r="K307" s="39"/>
      <c r="L307" s="39"/>
      <c r="M307" s="41"/>
      <c r="N307" s="41"/>
      <c r="O307" s="42"/>
      <c r="P307" s="2"/>
      <c r="Q307" s="39"/>
      <c r="U307" s="43"/>
      <c r="V307" s="43"/>
      <c r="W307" s="44"/>
    </row>
    <row r="308" spans="1:25" s="3" customFormat="1" ht="14.25" customHeight="1">
      <c r="A308" s="168" t="s">
        <v>709</v>
      </c>
      <c r="B308" s="168" t="s">
        <v>186</v>
      </c>
      <c r="C308" s="169">
        <f>SUM(C309,C314)</f>
        <v>2321</v>
      </c>
      <c r="D308" s="39"/>
      <c r="E308" s="39"/>
      <c r="G308" s="41"/>
      <c r="H308" s="41"/>
      <c r="I308" s="42"/>
      <c r="J308" s="2"/>
      <c r="K308" s="39"/>
      <c r="L308" s="39"/>
      <c r="M308" s="41"/>
      <c r="N308" s="41"/>
      <c r="O308" s="42"/>
      <c r="P308" s="2"/>
      <c r="Q308" s="39"/>
      <c r="U308" s="43"/>
      <c r="V308" s="43"/>
      <c r="W308" s="44"/>
    </row>
    <row r="309" spans="1:25" s="3" customFormat="1" ht="14.25" customHeight="1">
      <c r="A309" s="168" t="s">
        <v>710</v>
      </c>
      <c r="B309" s="168" t="s">
        <v>711</v>
      </c>
      <c r="C309" s="169">
        <f>SUM(C310:C313)</f>
        <v>1965</v>
      </c>
      <c r="D309" s="39"/>
      <c r="E309" s="39"/>
      <c r="G309" s="41"/>
      <c r="H309" s="41"/>
      <c r="I309" s="42"/>
      <c r="J309" s="2"/>
      <c r="K309" s="39"/>
      <c r="L309" s="39"/>
      <c r="M309" s="41"/>
      <c r="N309" s="41"/>
      <c r="O309" s="42"/>
      <c r="P309" s="2"/>
      <c r="Q309" s="39"/>
      <c r="U309" s="43"/>
      <c r="V309" s="43"/>
      <c r="W309" s="44"/>
    </row>
    <row r="310" spans="1:25" s="3" customFormat="1" ht="14.25" customHeight="1">
      <c r="A310" s="168" t="s">
        <v>712</v>
      </c>
      <c r="B310" s="168" t="s">
        <v>195</v>
      </c>
      <c r="C310" s="169">
        <v>1323</v>
      </c>
      <c r="D310" s="46"/>
      <c r="E310" s="46"/>
      <c r="G310" s="41"/>
      <c r="H310" s="41"/>
      <c r="I310" s="42"/>
      <c r="J310" s="2"/>
      <c r="K310" s="39"/>
      <c r="L310" s="39"/>
      <c r="M310" s="41"/>
      <c r="N310" s="41"/>
      <c r="O310" s="42"/>
      <c r="P310" s="2"/>
      <c r="Q310" s="39"/>
      <c r="U310" s="43"/>
      <c r="V310" s="43"/>
      <c r="W310" s="44"/>
    </row>
    <row r="311" spans="1:25" s="3" customFormat="1" ht="14.25" customHeight="1">
      <c r="A311" s="168" t="s">
        <v>713</v>
      </c>
      <c r="B311" s="168" t="s">
        <v>197</v>
      </c>
      <c r="C311" s="169">
        <v>12</v>
      </c>
      <c r="D311" s="39"/>
      <c r="E311" s="40"/>
      <c r="G311" s="41"/>
      <c r="H311" s="41"/>
      <c r="I311" s="42"/>
      <c r="J311" s="2"/>
      <c r="K311" s="39"/>
      <c r="L311" s="39"/>
      <c r="M311" s="41"/>
      <c r="N311" s="41"/>
      <c r="O311" s="42"/>
      <c r="P311" s="2"/>
      <c r="Q311" s="39"/>
      <c r="U311" s="43"/>
      <c r="V311" s="43"/>
      <c r="W311" s="44"/>
    </row>
    <row r="312" spans="1:25" s="3" customFormat="1" ht="14.25" customHeight="1">
      <c r="A312" s="168" t="s">
        <v>714</v>
      </c>
      <c r="B312" s="168" t="s">
        <v>715</v>
      </c>
      <c r="C312" s="169">
        <v>184</v>
      </c>
      <c r="D312" s="39"/>
      <c r="E312" s="39"/>
      <c r="G312" s="41"/>
      <c r="H312" s="41"/>
      <c r="I312" s="42"/>
      <c r="J312" s="2"/>
      <c r="K312" s="39"/>
      <c r="L312" s="39"/>
      <c r="M312" s="41"/>
      <c r="N312" s="41"/>
      <c r="O312" s="42"/>
      <c r="P312" s="2"/>
      <c r="Q312" s="39"/>
      <c r="U312" s="43"/>
      <c r="V312" s="43"/>
      <c r="W312" s="44"/>
    </row>
    <row r="313" spans="1:25" s="3" customFormat="1" ht="14.25" customHeight="1">
      <c r="A313" s="168" t="s">
        <v>716</v>
      </c>
      <c r="B313" s="168" t="s">
        <v>717</v>
      </c>
      <c r="C313" s="169">
        <v>446</v>
      </c>
      <c r="D313" s="39"/>
      <c r="E313" s="39"/>
      <c r="G313" s="41"/>
      <c r="H313" s="41"/>
      <c r="I313" s="42"/>
      <c r="J313" s="2"/>
      <c r="K313" s="39"/>
      <c r="L313" s="39"/>
      <c r="M313" s="41"/>
      <c r="N313" s="41"/>
      <c r="O313" s="42"/>
      <c r="P313" s="2"/>
      <c r="Q313" s="39"/>
      <c r="U313" s="43"/>
      <c r="V313" s="43"/>
      <c r="W313" s="44"/>
    </row>
    <row r="314" spans="1:25" s="3" customFormat="1" ht="14.25" customHeight="1">
      <c r="A314" s="168" t="s">
        <v>718</v>
      </c>
      <c r="B314" s="168" t="s">
        <v>719</v>
      </c>
      <c r="C314" s="169">
        <f>SUM(C315)</f>
        <v>356</v>
      </c>
      <c r="D314" s="46"/>
      <c r="E314" s="46"/>
      <c r="G314" s="41"/>
      <c r="H314" s="41"/>
      <c r="I314" s="42"/>
      <c r="J314" s="2"/>
      <c r="K314" s="39"/>
      <c r="L314" s="39"/>
      <c r="M314" s="41"/>
      <c r="N314" s="41"/>
      <c r="O314" s="42"/>
      <c r="P314" s="2"/>
      <c r="Q314" s="39"/>
      <c r="U314" s="43"/>
      <c r="V314" s="43"/>
      <c r="W314" s="44"/>
    </row>
    <row r="315" spans="1:25" s="3" customFormat="1" ht="14.25" customHeight="1">
      <c r="A315" s="168" t="s">
        <v>720</v>
      </c>
      <c r="B315" s="168" t="s">
        <v>721</v>
      </c>
      <c r="C315" s="169">
        <v>356</v>
      </c>
      <c r="D315" s="39"/>
      <c r="E315" s="40"/>
      <c r="G315" s="41"/>
      <c r="H315" s="41"/>
      <c r="I315" s="42"/>
      <c r="J315" s="2"/>
      <c r="K315" s="39"/>
      <c r="L315" s="39"/>
      <c r="M315" s="41"/>
      <c r="N315" s="41"/>
      <c r="O315" s="42"/>
      <c r="P315" s="2"/>
      <c r="Q315" s="39"/>
      <c r="U315" s="43"/>
      <c r="V315" s="43"/>
      <c r="W315" s="44"/>
    </row>
    <row r="316" spans="1:25" s="3" customFormat="1" ht="14.25" customHeight="1">
      <c r="A316" s="168" t="s">
        <v>722</v>
      </c>
      <c r="B316" s="168" t="s">
        <v>187</v>
      </c>
      <c r="C316" s="169">
        <f>SUM(C317,C319,C322,C326,C328)</f>
        <v>1324</v>
      </c>
      <c r="D316" s="39"/>
      <c r="E316" s="39"/>
      <c r="G316" s="41"/>
      <c r="H316" s="41"/>
      <c r="I316" s="42"/>
      <c r="J316" s="2"/>
      <c r="K316" s="39"/>
      <c r="L316" s="39"/>
      <c r="M316" s="41"/>
      <c r="N316" s="41"/>
      <c r="O316" s="42"/>
      <c r="P316" s="2"/>
      <c r="Q316" s="39"/>
      <c r="U316" s="43"/>
      <c r="V316" s="43"/>
      <c r="W316" s="44"/>
    </row>
    <row r="317" spans="1:25" s="3" customFormat="1" ht="14.25" customHeight="1">
      <c r="A317" s="168" t="s">
        <v>723</v>
      </c>
      <c r="B317" s="168" t="s">
        <v>724</v>
      </c>
      <c r="C317" s="169">
        <f>SUM(C318)</f>
        <v>123</v>
      </c>
      <c r="D317" s="39"/>
      <c r="E317" s="39"/>
      <c r="G317" s="41"/>
      <c r="H317" s="41"/>
      <c r="I317" s="42"/>
      <c r="J317" s="2"/>
      <c r="K317" s="39"/>
      <c r="L317" s="39"/>
      <c r="M317" s="41"/>
      <c r="N317" s="41"/>
      <c r="O317" s="42"/>
      <c r="P317" s="2"/>
      <c r="Q317" s="39"/>
      <c r="U317" s="43"/>
      <c r="V317" s="43"/>
      <c r="W317" s="44"/>
    </row>
    <row r="318" spans="1:25" s="3" customFormat="1" ht="14.25" customHeight="1">
      <c r="A318" s="168" t="s">
        <v>725</v>
      </c>
      <c r="B318" s="168" t="s">
        <v>726</v>
      </c>
      <c r="C318" s="169">
        <v>123</v>
      </c>
      <c r="D318" s="46"/>
      <c r="E318" s="46"/>
      <c r="G318" s="41"/>
      <c r="H318" s="41"/>
      <c r="I318" s="42"/>
      <c r="J318" s="2"/>
      <c r="K318" s="39"/>
      <c r="L318" s="39"/>
      <c r="M318" s="41"/>
      <c r="N318" s="41"/>
      <c r="O318" s="42"/>
      <c r="P318" s="2"/>
      <c r="Q318" s="39"/>
      <c r="U318" s="43"/>
      <c r="V318" s="43"/>
      <c r="W318" s="44"/>
    </row>
    <row r="319" spans="1:25" s="3" customFormat="1" ht="14.25" customHeight="1">
      <c r="A319" s="168" t="s">
        <v>727</v>
      </c>
      <c r="B319" s="168" t="s">
        <v>728</v>
      </c>
      <c r="C319" s="169">
        <f>SUM(C320:C321)</f>
        <v>378</v>
      </c>
      <c r="D319" s="39"/>
      <c r="E319" s="40"/>
      <c r="G319" s="41"/>
      <c r="H319" s="41"/>
      <c r="I319" s="42"/>
      <c r="J319" s="2"/>
      <c r="K319" s="39"/>
      <c r="L319" s="39"/>
      <c r="M319" s="41"/>
      <c r="N319" s="41"/>
      <c r="O319" s="42"/>
      <c r="P319" s="2"/>
      <c r="Q319" s="39"/>
      <c r="U319" s="43"/>
      <c r="V319" s="43"/>
      <c r="W319" s="44"/>
    </row>
    <row r="320" spans="1:25" s="3" customFormat="1" ht="14.25" customHeight="1">
      <c r="A320" s="168" t="s">
        <v>729</v>
      </c>
      <c r="B320" s="168" t="s">
        <v>730</v>
      </c>
      <c r="C320" s="169">
        <v>30</v>
      </c>
      <c r="D320" s="39"/>
      <c r="E320" s="39"/>
      <c r="G320" s="41"/>
      <c r="H320" s="41"/>
      <c r="I320" s="42"/>
      <c r="J320" s="2"/>
      <c r="K320" s="39"/>
      <c r="L320" s="39"/>
      <c r="M320" s="41"/>
      <c r="N320" s="41"/>
      <c r="O320" s="42"/>
      <c r="P320" s="2"/>
      <c r="Q320" s="39"/>
      <c r="U320" s="43"/>
      <c r="V320" s="43"/>
      <c r="W320" s="44"/>
    </row>
    <row r="321" spans="1:23" s="3" customFormat="1" ht="14.25" customHeight="1">
      <c r="A321" s="168" t="s">
        <v>731</v>
      </c>
      <c r="B321" s="168" t="s">
        <v>732</v>
      </c>
      <c r="C321" s="169">
        <v>348</v>
      </c>
      <c r="D321" s="39"/>
      <c r="E321" s="39"/>
      <c r="G321" s="41"/>
      <c r="H321" s="41"/>
      <c r="I321" s="42"/>
      <c r="J321" s="2"/>
      <c r="K321" s="39"/>
      <c r="L321" s="39"/>
      <c r="M321" s="41"/>
      <c r="N321" s="41"/>
      <c r="O321" s="42"/>
      <c r="P321" s="2"/>
      <c r="Q321" s="39"/>
      <c r="U321" s="43"/>
      <c r="V321" s="43"/>
      <c r="W321" s="44"/>
    </row>
    <row r="322" spans="1:23" s="3" customFormat="1" ht="14.25" customHeight="1">
      <c r="A322" s="168" t="s">
        <v>733</v>
      </c>
      <c r="B322" s="168" t="s">
        <v>734</v>
      </c>
      <c r="C322" s="169">
        <f>SUM(C323:C325)</f>
        <v>321</v>
      </c>
      <c r="D322" s="46"/>
      <c r="E322" s="46"/>
      <c r="G322" s="41"/>
      <c r="H322" s="41"/>
      <c r="I322" s="42"/>
      <c r="J322" s="2"/>
      <c r="K322" s="39"/>
      <c r="L322" s="39"/>
      <c r="M322" s="41"/>
      <c r="N322" s="41"/>
      <c r="O322" s="42"/>
      <c r="P322" s="2"/>
      <c r="Q322" s="39"/>
      <c r="U322" s="43"/>
      <c r="V322" s="43"/>
      <c r="W322" s="44"/>
    </row>
    <row r="323" spans="1:23" s="3" customFormat="1" ht="14.25" customHeight="1">
      <c r="A323" s="168" t="s">
        <v>735</v>
      </c>
      <c r="B323" s="168" t="s">
        <v>195</v>
      </c>
      <c r="C323" s="169">
        <v>140</v>
      </c>
      <c r="D323" s="39"/>
      <c r="E323" s="40"/>
      <c r="G323" s="41"/>
      <c r="H323" s="41"/>
      <c r="I323" s="42"/>
      <c r="J323" s="2"/>
      <c r="K323" s="39"/>
      <c r="L323" s="39"/>
      <c r="M323" s="41"/>
      <c r="N323" s="41"/>
      <c r="O323" s="42"/>
      <c r="P323" s="2"/>
      <c r="Q323" s="39"/>
      <c r="U323" s="43"/>
      <c r="V323" s="43"/>
      <c r="W323" s="44"/>
    </row>
    <row r="324" spans="1:23" s="3" customFormat="1" ht="14.25" customHeight="1">
      <c r="A324" s="168" t="s">
        <v>736</v>
      </c>
      <c r="B324" s="168" t="s">
        <v>737</v>
      </c>
      <c r="C324" s="169">
        <v>108</v>
      </c>
      <c r="D324" s="39"/>
      <c r="E324" s="39"/>
      <c r="G324" s="41"/>
      <c r="H324" s="41"/>
      <c r="I324" s="42"/>
      <c r="J324" s="2"/>
      <c r="K324" s="39"/>
      <c r="L324" s="39"/>
      <c r="M324" s="41"/>
      <c r="N324" s="41"/>
      <c r="O324" s="42"/>
      <c r="P324" s="2"/>
      <c r="Q324" s="39"/>
      <c r="U324" s="43"/>
      <c r="V324" s="43"/>
      <c r="W324" s="44"/>
    </row>
    <row r="325" spans="1:23" s="3" customFormat="1" ht="14.25" customHeight="1">
      <c r="A325" s="168" t="s">
        <v>738</v>
      </c>
      <c r="B325" s="168" t="s">
        <v>739</v>
      </c>
      <c r="C325" s="169">
        <v>73</v>
      </c>
      <c r="D325" s="39"/>
      <c r="E325" s="39"/>
      <c r="G325" s="41"/>
      <c r="H325" s="41"/>
      <c r="I325" s="42"/>
      <c r="J325" s="2"/>
      <c r="K325" s="39"/>
      <c r="L325" s="39"/>
      <c r="M325" s="41"/>
      <c r="N325" s="41"/>
      <c r="O325" s="42"/>
      <c r="P325" s="2"/>
      <c r="Q325" s="39"/>
      <c r="U325" s="43"/>
      <c r="V325" s="43"/>
      <c r="W325" s="44"/>
    </row>
    <row r="326" spans="1:23" s="3" customFormat="1" ht="14.25" customHeight="1">
      <c r="A326" s="168" t="s">
        <v>740</v>
      </c>
      <c r="B326" s="168" t="s">
        <v>741</v>
      </c>
      <c r="C326" s="169">
        <f>SUM(C327)</f>
        <v>2</v>
      </c>
      <c r="D326" s="46"/>
      <c r="E326" s="46"/>
      <c r="G326" s="41"/>
      <c r="H326" s="41"/>
      <c r="I326" s="42"/>
      <c r="J326" s="2"/>
      <c r="K326" s="39"/>
      <c r="L326" s="39"/>
      <c r="M326" s="41"/>
      <c r="N326" s="41"/>
      <c r="O326" s="42"/>
      <c r="P326" s="2"/>
      <c r="Q326" s="39"/>
      <c r="U326" s="43"/>
      <c r="V326" s="43"/>
      <c r="W326" s="44"/>
    </row>
    <row r="327" spans="1:23" s="3" customFormat="1" ht="14.25" customHeight="1">
      <c r="A327" s="168" t="s">
        <v>742</v>
      </c>
      <c r="B327" s="168" t="s">
        <v>743</v>
      </c>
      <c r="C327" s="169">
        <v>2</v>
      </c>
      <c r="D327" s="39"/>
      <c r="E327" s="40"/>
      <c r="G327" s="41"/>
      <c r="H327" s="41"/>
      <c r="I327" s="42"/>
      <c r="J327" s="2"/>
      <c r="K327" s="39"/>
      <c r="L327" s="39"/>
      <c r="M327" s="41"/>
      <c r="N327" s="41"/>
      <c r="O327" s="42"/>
      <c r="P327" s="2"/>
      <c r="Q327" s="39"/>
      <c r="U327" s="43"/>
      <c r="V327" s="43"/>
      <c r="W327" s="44"/>
    </row>
    <row r="328" spans="1:23" s="3" customFormat="1" ht="14.25" customHeight="1">
      <c r="A328" s="168" t="s">
        <v>744</v>
      </c>
      <c r="B328" s="168" t="s">
        <v>745</v>
      </c>
      <c r="C328" s="169">
        <f>SUM(C329)</f>
        <v>500</v>
      </c>
      <c r="D328" s="39"/>
      <c r="E328" s="39"/>
      <c r="G328" s="41"/>
      <c r="H328" s="41"/>
      <c r="I328" s="42"/>
      <c r="J328" s="2"/>
      <c r="K328" s="39"/>
      <c r="L328" s="39"/>
      <c r="M328" s="41"/>
      <c r="N328" s="41"/>
      <c r="O328" s="42"/>
      <c r="P328" s="2"/>
      <c r="Q328" s="39"/>
      <c r="U328" s="43"/>
      <c r="V328" s="43"/>
      <c r="W328" s="44"/>
    </row>
    <row r="329" spans="1:23" s="3" customFormat="1" ht="14.25" customHeight="1">
      <c r="A329" s="168" t="s">
        <v>746</v>
      </c>
      <c r="B329" s="168" t="s">
        <v>745</v>
      </c>
      <c r="C329" s="169">
        <v>500</v>
      </c>
      <c r="D329" s="39"/>
      <c r="E329" s="39"/>
      <c r="G329" s="41"/>
      <c r="H329" s="41"/>
      <c r="I329" s="42"/>
      <c r="J329" s="2"/>
      <c r="K329" s="39"/>
      <c r="L329" s="39"/>
      <c r="M329" s="41"/>
      <c r="N329" s="41"/>
      <c r="O329" s="42"/>
      <c r="P329" s="2"/>
      <c r="Q329" s="39"/>
      <c r="U329" s="43"/>
      <c r="V329" s="43"/>
      <c r="W329" s="44"/>
    </row>
    <row r="330" spans="1:23" s="3" customFormat="1" ht="14.25" customHeight="1">
      <c r="A330" s="168" t="s">
        <v>747</v>
      </c>
      <c r="B330" s="168" t="s">
        <v>188</v>
      </c>
      <c r="C330" s="169">
        <f>SUM(C331,C333,C335)</f>
        <v>578</v>
      </c>
      <c r="D330" s="46"/>
      <c r="E330" s="46"/>
      <c r="G330" s="41"/>
      <c r="H330" s="41"/>
      <c r="I330" s="42"/>
      <c r="J330" s="2"/>
      <c r="K330" s="39"/>
      <c r="L330" s="39"/>
      <c r="M330" s="41"/>
      <c r="N330" s="41"/>
      <c r="O330" s="42"/>
      <c r="P330" s="2"/>
      <c r="Q330" s="39"/>
      <c r="U330" s="43"/>
      <c r="V330" s="43"/>
      <c r="W330" s="44"/>
    </row>
    <row r="331" spans="1:23" s="3" customFormat="1" ht="14.25" customHeight="1">
      <c r="A331" s="168" t="s">
        <v>748</v>
      </c>
      <c r="B331" s="168" t="s">
        <v>749</v>
      </c>
      <c r="C331" s="169">
        <f>SUM(C332)</f>
        <v>535</v>
      </c>
      <c r="D331" s="39"/>
      <c r="E331" s="40"/>
      <c r="G331" s="41"/>
      <c r="H331" s="41"/>
      <c r="I331" s="42"/>
      <c r="J331" s="2"/>
      <c r="K331" s="39"/>
      <c r="L331" s="39"/>
      <c r="M331" s="41"/>
      <c r="N331" s="41"/>
      <c r="O331" s="42"/>
      <c r="P331" s="2"/>
      <c r="Q331" s="39"/>
      <c r="U331" s="43"/>
      <c r="V331" s="43"/>
      <c r="W331" s="44"/>
    </row>
    <row r="332" spans="1:23" s="3" customFormat="1" ht="14.25" customHeight="1">
      <c r="A332" s="168" t="s">
        <v>750</v>
      </c>
      <c r="B332" s="168" t="s">
        <v>751</v>
      </c>
      <c r="C332" s="169">
        <v>535</v>
      </c>
      <c r="D332" s="39"/>
      <c r="E332" s="39"/>
      <c r="G332" s="41"/>
      <c r="H332" s="41"/>
      <c r="I332" s="42"/>
      <c r="J332" s="2"/>
      <c r="K332" s="39"/>
      <c r="L332" s="39"/>
      <c r="M332" s="41"/>
      <c r="N332" s="41"/>
      <c r="O332" s="42"/>
      <c r="P332" s="2"/>
      <c r="Q332" s="39"/>
      <c r="U332" s="43"/>
      <c r="V332" s="43"/>
      <c r="W332" s="44"/>
    </row>
    <row r="333" spans="1:23" s="3" customFormat="1" ht="14.25" customHeight="1">
      <c r="A333" s="168" t="s">
        <v>752</v>
      </c>
      <c r="B333" s="168" t="s">
        <v>753</v>
      </c>
      <c r="C333" s="169">
        <f>SUM(C334)</f>
        <v>15</v>
      </c>
      <c r="D333" s="39"/>
      <c r="E333" s="39"/>
      <c r="G333" s="41"/>
      <c r="H333" s="41"/>
      <c r="I333" s="42"/>
      <c r="J333" s="2"/>
      <c r="K333" s="39"/>
      <c r="L333" s="39"/>
      <c r="M333" s="41"/>
      <c r="N333" s="41"/>
      <c r="O333" s="42"/>
      <c r="P333" s="2"/>
      <c r="Q333" s="39"/>
      <c r="U333" s="43"/>
      <c r="V333" s="43"/>
      <c r="W333" s="44"/>
    </row>
    <row r="334" spans="1:23" s="3" customFormat="1" ht="14.25" customHeight="1">
      <c r="A334" s="168" t="s">
        <v>754</v>
      </c>
      <c r="B334" s="168" t="s">
        <v>195</v>
      </c>
      <c r="C334" s="169">
        <v>15</v>
      </c>
      <c r="D334" s="46"/>
      <c r="E334" s="46"/>
      <c r="G334" s="41"/>
      <c r="H334" s="41"/>
      <c r="I334" s="42"/>
      <c r="J334" s="2"/>
      <c r="K334" s="39"/>
      <c r="L334" s="39"/>
      <c r="M334" s="41"/>
      <c r="N334" s="41"/>
      <c r="O334" s="42"/>
      <c r="P334" s="2"/>
      <c r="Q334" s="39"/>
      <c r="U334" s="43"/>
      <c r="V334" s="43"/>
      <c r="W334" s="44"/>
    </row>
    <row r="335" spans="1:23" s="3" customFormat="1" ht="14.25" customHeight="1">
      <c r="A335" s="168" t="s">
        <v>755</v>
      </c>
      <c r="B335" s="168" t="s">
        <v>756</v>
      </c>
      <c r="C335" s="169">
        <f>SUM(C336)</f>
        <v>28</v>
      </c>
      <c r="D335" s="39"/>
      <c r="E335" s="40"/>
      <c r="G335" s="41"/>
      <c r="H335" s="41"/>
      <c r="I335" s="42"/>
      <c r="J335" s="2"/>
      <c r="K335" s="39"/>
      <c r="L335" s="39"/>
      <c r="M335" s="41"/>
      <c r="N335" s="41"/>
      <c r="O335" s="42"/>
      <c r="P335" s="2"/>
      <c r="Q335" s="39"/>
      <c r="U335" s="43"/>
      <c r="V335" s="43"/>
      <c r="W335" s="44"/>
    </row>
    <row r="336" spans="1:23" s="3" customFormat="1" ht="14.25" customHeight="1">
      <c r="A336" s="168" t="s">
        <v>757</v>
      </c>
      <c r="B336" s="168" t="s">
        <v>758</v>
      </c>
      <c r="C336" s="169">
        <v>28</v>
      </c>
      <c r="D336" s="39"/>
      <c r="E336" s="39"/>
      <c r="G336" s="41"/>
      <c r="H336" s="41"/>
      <c r="I336" s="42"/>
      <c r="J336" s="2"/>
      <c r="K336" s="39"/>
      <c r="L336" s="39"/>
      <c r="M336" s="41"/>
      <c r="N336" s="41"/>
      <c r="O336" s="42"/>
      <c r="P336" s="2"/>
      <c r="Q336" s="39"/>
      <c r="U336" s="43"/>
      <c r="V336" s="43"/>
      <c r="W336" s="44"/>
    </row>
    <row r="337" spans="1:23" s="3" customFormat="1" ht="14.25" customHeight="1">
      <c r="A337" s="168" t="s">
        <v>759</v>
      </c>
      <c r="B337" s="168" t="s">
        <v>189</v>
      </c>
      <c r="C337" s="169">
        <f>SUM(C338,C342)</f>
        <v>3408</v>
      </c>
      <c r="D337" s="39"/>
      <c r="E337" s="39"/>
      <c r="G337" s="41"/>
      <c r="H337" s="41"/>
      <c r="I337" s="42"/>
      <c r="J337" s="2"/>
      <c r="K337" s="39"/>
      <c r="L337" s="39"/>
      <c r="M337" s="41"/>
      <c r="N337" s="41"/>
      <c r="O337" s="42"/>
      <c r="P337" s="2"/>
      <c r="Q337" s="39"/>
      <c r="U337" s="43"/>
      <c r="V337" s="43"/>
      <c r="W337" s="44"/>
    </row>
    <row r="338" spans="1:23" s="3" customFormat="1" ht="14.25" customHeight="1">
      <c r="A338" s="168" t="s">
        <v>760</v>
      </c>
      <c r="B338" s="168" t="s">
        <v>761</v>
      </c>
      <c r="C338" s="169">
        <f>SUM(C339:C341)</f>
        <v>3325</v>
      </c>
      <c r="D338" s="46"/>
      <c r="E338" s="46"/>
      <c r="G338" s="41"/>
      <c r="H338" s="41"/>
      <c r="I338" s="42"/>
      <c r="J338" s="2"/>
      <c r="K338" s="39"/>
      <c r="L338" s="39"/>
      <c r="M338" s="41"/>
      <c r="N338" s="41"/>
      <c r="O338" s="42"/>
      <c r="P338" s="2"/>
      <c r="Q338" s="39"/>
      <c r="U338" s="43"/>
      <c r="V338" s="43"/>
      <c r="W338" s="44"/>
    </row>
    <row r="339" spans="1:23" s="3" customFormat="1" ht="14.25" customHeight="1">
      <c r="A339" s="168" t="s">
        <v>762</v>
      </c>
      <c r="B339" s="168" t="s">
        <v>195</v>
      </c>
      <c r="C339" s="169">
        <v>243</v>
      </c>
      <c r="D339" s="39"/>
      <c r="E339" s="40"/>
      <c r="G339" s="41"/>
      <c r="H339" s="41"/>
      <c r="I339" s="42"/>
      <c r="J339" s="2"/>
      <c r="K339" s="39"/>
      <c r="L339" s="39"/>
      <c r="M339" s="41"/>
      <c r="N339" s="41"/>
      <c r="O339" s="42"/>
      <c r="P339" s="2"/>
      <c r="Q339" s="39"/>
      <c r="U339" s="43"/>
      <c r="V339" s="43"/>
      <c r="W339" s="44"/>
    </row>
    <row r="340" spans="1:23" s="3" customFormat="1" ht="14.25" customHeight="1">
      <c r="A340" s="168" t="s">
        <v>763</v>
      </c>
      <c r="B340" s="168" t="s">
        <v>197</v>
      </c>
      <c r="C340" s="169">
        <v>285</v>
      </c>
      <c r="D340" s="39"/>
      <c r="E340" s="39"/>
      <c r="G340" s="41"/>
      <c r="H340" s="41"/>
      <c r="I340" s="42"/>
      <c r="J340" s="2"/>
      <c r="K340" s="39"/>
      <c r="L340" s="39"/>
      <c r="M340" s="41"/>
      <c r="N340" s="41"/>
      <c r="O340" s="42"/>
      <c r="P340" s="2"/>
      <c r="Q340" s="39"/>
      <c r="U340" s="43"/>
      <c r="V340" s="43"/>
      <c r="W340" s="44"/>
    </row>
    <row r="341" spans="1:23" s="3" customFormat="1" ht="14.25" customHeight="1">
      <c r="A341" s="168" t="s">
        <v>764</v>
      </c>
      <c r="B341" s="168" t="s">
        <v>209</v>
      </c>
      <c r="C341" s="169">
        <v>2797</v>
      </c>
      <c r="D341" s="39"/>
      <c r="E341" s="39"/>
      <c r="G341" s="41"/>
      <c r="H341" s="41"/>
      <c r="I341" s="42"/>
      <c r="J341" s="2"/>
      <c r="K341" s="39"/>
      <c r="L341" s="39"/>
      <c r="M341" s="41"/>
      <c r="N341" s="41"/>
      <c r="O341" s="42"/>
      <c r="P341" s="2"/>
      <c r="Q341" s="39"/>
      <c r="U341" s="43"/>
      <c r="V341" s="43"/>
      <c r="W341" s="44"/>
    </row>
    <row r="342" spans="1:23" s="3" customFormat="1" ht="14.25" customHeight="1">
      <c r="A342" s="168" t="s">
        <v>765</v>
      </c>
      <c r="B342" s="168" t="s">
        <v>766</v>
      </c>
      <c r="C342" s="169">
        <f>SUM(C343)</f>
        <v>83</v>
      </c>
      <c r="D342" s="46"/>
      <c r="E342" s="46"/>
      <c r="G342" s="41"/>
      <c r="H342" s="41"/>
      <c r="I342" s="42"/>
      <c r="J342" s="2"/>
      <c r="K342" s="39"/>
      <c r="L342" s="39"/>
      <c r="M342" s="41"/>
      <c r="N342" s="41"/>
      <c r="O342" s="42"/>
      <c r="P342" s="2"/>
      <c r="Q342" s="39"/>
      <c r="U342" s="43"/>
      <c r="V342" s="43"/>
      <c r="W342" s="44"/>
    </row>
    <row r="343" spans="1:23" s="3" customFormat="1" ht="14.25" customHeight="1">
      <c r="A343" s="168" t="s">
        <v>767</v>
      </c>
      <c r="B343" s="168" t="s">
        <v>195</v>
      </c>
      <c r="C343" s="169">
        <v>83</v>
      </c>
      <c r="D343" s="39"/>
      <c r="E343" s="40"/>
      <c r="G343" s="41"/>
      <c r="H343" s="41"/>
      <c r="I343" s="42"/>
      <c r="J343" s="2"/>
      <c r="K343" s="39"/>
      <c r="L343" s="39"/>
      <c r="M343" s="41"/>
      <c r="N343" s="41"/>
      <c r="O343" s="42"/>
      <c r="P343" s="2"/>
      <c r="Q343" s="39"/>
      <c r="U343" s="43"/>
      <c r="V343" s="43"/>
      <c r="W343" s="44"/>
    </row>
    <row r="344" spans="1:23" s="3" customFormat="1" ht="14.25" customHeight="1">
      <c r="A344" s="168" t="s">
        <v>768</v>
      </c>
      <c r="B344" s="168" t="s">
        <v>190</v>
      </c>
      <c r="C344" s="169">
        <f>SUM(C345,C348)</f>
        <v>7688</v>
      </c>
      <c r="D344" s="39"/>
      <c r="E344" s="39"/>
      <c r="G344" s="41"/>
      <c r="H344" s="41"/>
      <c r="I344" s="42"/>
      <c r="J344" s="2"/>
      <c r="K344" s="39"/>
      <c r="L344" s="39"/>
      <c r="M344" s="41"/>
      <c r="N344" s="41"/>
      <c r="O344" s="42"/>
      <c r="P344" s="2"/>
      <c r="Q344" s="39"/>
      <c r="U344" s="43"/>
      <c r="V344" s="43"/>
      <c r="W344" s="44"/>
    </row>
    <row r="345" spans="1:23" s="3" customFormat="1" ht="14.25" customHeight="1">
      <c r="A345" s="168" t="s">
        <v>769</v>
      </c>
      <c r="B345" s="168" t="s">
        <v>770</v>
      </c>
      <c r="C345" s="169">
        <f>SUM(C346:C347)</f>
        <v>365</v>
      </c>
      <c r="D345" s="39"/>
      <c r="E345" s="39"/>
      <c r="G345" s="41"/>
      <c r="H345" s="41"/>
      <c r="I345" s="42"/>
      <c r="J345" s="2"/>
      <c r="K345" s="39"/>
      <c r="L345" s="39"/>
      <c r="M345" s="41"/>
      <c r="N345" s="41"/>
      <c r="O345" s="42"/>
      <c r="P345" s="2"/>
      <c r="Q345" s="39"/>
      <c r="U345" s="43"/>
      <c r="V345" s="43"/>
      <c r="W345" s="44"/>
    </row>
    <row r="346" spans="1:23" s="3" customFormat="1" ht="14.25" customHeight="1">
      <c r="A346" s="168" t="s">
        <v>771</v>
      </c>
      <c r="B346" s="168" t="s">
        <v>772</v>
      </c>
      <c r="C346" s="169">
        <v>305</v>
      </c>
      <c r="D346" s="46"/>
      <c r="E346" s="46"/>
      <c r="G346" s="41"/>
      <c r="H346" s="41"/>
      <c r="I346" s="42"/>
      <c r="J346" s="2"/>
      <c r="K346" s="39"/>
      <c r="L346" s="39"/>
      <c r="M346" s="41"/>
      <c r="N346" s="41"/>
      <c r="O346" s="42"/>
      <c r="P346" s="2"/>
      <c r="Q346" s="39"/>
      <c r="U346" s="43"/>
      <c r="V346" s="43"/>
      <c r="W346" s="44"/>
    </row>
    <row r="347" spans="1:23" s="3" customFormat="1" ht="14.25" customHeight="1">
      <c r="A347" s="168" t="s">
        <v>773</v>
      </c>
      <c r="B347" s="168" t="s">
        <v>774</v>
      </c>
      <c r="C347" s="169">
        <v>60</v>
      </c>
      <c r="D347" s="39"/>
      <c r="E347" s="40"/>
      <c r="G347" s="41"/>
      <c r="H347" s="41"/>
      <c r="I347" s="42"/>
      <c r="J347" s="2"/>
      <c r="K347" s="39"/>
      <c r="L347" s="39"/>
      <c r="M347" s="41"/>
      <c r="N347" s="41"/>
      <c r="O347" s="42"/>
      <c r="P347" s="2"/>
      <c r="Q347" s="39"/>
      <c r="U347" s="43"/>
      <c r="V347" s="43"/>
      <c r="W347" s="44"/>
    </row>
    <row r="348" spans="1:23" s="3" customFormat="1" ht="14.25" customHeight="1">
      <c r="A348" s="168" t="s">
        <v>775</v>
      </c>
      <c r="B348" s="168" t="s">
        <v>776</v>
      </c>
      <c r="C348" s="169">
        <f>SUM(C349)</f>
        <v>7323</v>
      </c>
      <c r="D348" s="39"/>
      <c r="E348" s="39"/>
      <c r="G348" s="41"/>
      <c r="H348" s="41"/>
      <c r="I348" s="42"/>
      <c r="J348" s="2"/>
      <c r="K348" s="39"/>
      <c r="L348" s="39"/>
      <c r="M348" s="41"/>
      <c r="N348" s="41"/>
      <c r="O348" s="42"/>
      <c r="P348" s="2"/>
      <c r="Q348" s="39"/>
      <c r="U348" s="43"/>
      <c r="V348" s="43"/>
      <c r="W348" s="44"/>
    </row>
    <row r="349" spans="1:23" s="3" customFormat="1" ht="14.25" customHeight="1">
      <c r="A349" s="168" t="s">
        <v>777</v>
      </c>
      <c r="B349" s="168" t="s">
        <v>778</v>
      </c>
      <c r="C349" s="169">
        <v>7323</v>
      </c>
      <c r="D349" s="39"/>
      <c r="E349" s="39"/>
      <c r="G349" s="41"/>
      <c r="H349" s="41"/>
      <c r="I349" s="42"/>
      <c r="J349" s="2"/>
      <c r="K349" s="39"/>
      <c r="L349" s="39"/>
      <c r="M349" s="41"/>
      <c r="N349" s="41"/>
      <c r="O349" s="42"/>
      <c r="P349" s="2"/>
      <c r="Q349" s="39"/>
      <c r="U349" s="43"/>
      <c r="V349" s="43"/>
      <c r="W349" s="44"/>
    </row>
    <row r="350" spans="1:23" s="3" customFormat="1" ht="14.25" customHeight="1">
      <c r="A350" s="168" t="s">
        <v>779</v>
      </c>
      <c r="B350" s="168" t="s">
        <v>191</v>
      </c>
      <c r="C350" s="169">
        <f>SUM(C351,C353)</f>
        <v>272</v>
      </c>
      <c r="D350" s="46"/>
      <c r="E350" s="46"/>
      <c r="G350" s="41"/>
      <c r="H350" s="41"/>
      <c r="I350" s="42"/>
      <c r="J350" s="2"/>
      <c r="K350" s="39"/>
      <c r="L350" s="39"/>
      <c r="M350" s="41"/>
      <c r="N350" s="41"/>
      <c r="O350" s="42"/>
      <c r="P350" s="2"/>
      <c r="Q350" s="39"/>
      <c r="U350" s="43"/>
      <c r="V350" s="43"/>
      <c r="W350" s="44"/>
    </row>
    <row r="351" spans="1:23" s="3" customFormat="1" ht="14.25" customHeight="1">
      <c r="A351" s="168" t="s">
        <v>780</v>
      </c>
      <c r="B351" s="168" t="s">
        <v>781</v>
      </c>
      <c r="C351" s="169">
        <f>SUM(C352)</f>
        <v>161</v>
      </c>
      <c r="D351" s="39"/>
      <c r="E351" s="40"/>
      <c r="G351" s="41"/>
      <c r="H351" s="41"/>
      <c r="I351" s="42"/>
      <c r="J351" s="2"/>
      <c r="K351" s="39"/>
      <c r="L351" s="39"/>
      <c r="M351" s="41"/>
      <c r="N351" s="41"/>
      <c r="O351" s="42"/>
      <c r="P351" s="2"/>
      <c r="Q351" s="39"/>
      <c r="U351" s="43"/>
      <c r="V351" s="43"/>
      <c r="W351" s="44"/>
    </row>
    <row r="352" spans="1:23" s="3" customFormat="1" ht="14.25" customHeight="1">
      <c r="A352" s="168" t="s">
        <v>782</v>
      </c>
      <c r="B352" s="168" t="s">
        <v>195</v>
      </c>
      <c r="C352" s="169">
        <v>161</v>
      </c>
      <c r="D352" s="39"/>
      <c r="E352" s="39"/>
      <c r="G352" s="41"/>
      <c r="H352" s="41"/>
      <c r="I352" s="42"/>
      <c r="J352" s="2"/>
      <c r="K352" s="39"/>
      <c r="L352" s="39"/>
      <c r="M352" s="41"/>
      <c r="N352" s="41"/>
      <c r="O352" s="42"/>
      <c r="P352" s="2"/>
      <c r="Q352" s="39"/>
      <c r="U352" s="43"/>
      <c r="V352" s="43"/>
      <c r="W352" s="44"/>
    </row>
    <row r="353" spans="1:23" s="3" customFormat="1" ht="14.25" customHeight="1">
      <c r="A353" s="168" t="s">
        <v>783</v>
      </c>
      <c r="B353" s="168" t="s">
        <v>784</v>
      </c>
      <c r="C353" s="169">
        <f>SUM(C354)</f>
        <v>111</v>
      </c>
      <c r="D353" s="39"/>
      <c r="E353" s="39"/>
      <c r="G353" s="41"/>
      <c r="H353" s="41"/>
      <c r="I353" s="42"/>
      <c r="J353" s="2"/>
      <c r="K353" s="39"/>
      <c r="L353" s="39"/>
      <c r="M353" s="41"/>
      <c r="N353" s="41"/>
      <c r="O353" s="42"/>
      <c r="P353" s="2"/>
      <c r="Q353" s="39"/>
      <c r="U353" s="43"/>
      <c r="V353" s="43"/>
      <c r="W353" s="44"/>
    </row>
    <row r="354" spans="1:23" s="3" customFormat="1" ht="14.25" customHeight="1">
      <c r="A354" s="168" t="s">
        <v>785</v>
      </c>
      <c r="B354" s="168" t="s">
        <v>786</v>
      </c>
      <c r="C354" s="169">
        <v>111</v>
      </c>
      <c r="D354" s="46"/>
      <c r="E354" s="46"/>
      <c r="G354" s="41"/>
      <c r="H354" s="41"/>
      <c r="I354" s="42"/>
      <c r="J354" s="2"/>
      <c r="K354" s="39"/>
      <c r="L354" s="39"/>
      <c r="M354" s="41"/>
      <c r="N354" s="41"/>
      <c r="O354" s="42"/>
      <c r="P354" s="2"/>
      <c r="Q354" s="39"/>
      <c r="U354" s="43"/>
      <c r="V354" s="43"/>
      <c r="W354" s="44"/>
    </row>
    <row r="355" spans="1:23" s="3" customFormat="1" ht="14.25" customHeight="1">
      <c r="A355" s="168" t="s">
        <v>787</v>
      </c>
      <c r="B355" s="168" t="s">
        <v>192</v>
      </c>
      <c r="C355" s="169">
        <f>4200-2482</f>
        <v>1718</v>
      </c>
      <c r="D355" s="39"/>
      <c r="E355" s="40"/>
      <c r="G355" s="41"/>
      <c r="H355" s="41"/>
      <c r="I355" s="42"/>
      <c r="J355" s="2"/>
      <c r="K355" s="39"/>
      <c r="L355" s="39"/>
      <c r="M355" s="41"/>
      <c r="N355" s="41"/>
      <c r="O355" s="42"/>
      <c r="P355" s="2"/>
      <c r="Q355" s="39"/>
      <c r="U355" s="43"/>
      <c r="V355" s="43"/>
      <c r="W355" s="44"/>
    </row>
    <row r="356" spans="1:23" s="3" customFormat="1" ht="14.25" customHeight="1">
      <c r="A356" s="168" t="s">
        <v>788</v>
      </c>
      <c r="B356" s="168" t="s">
        <v>193</v>
      </c>
      <c r="C356" s="169">
        <f>SUM(C357)</f>
        <v>106</v>
      </c>
      <c r="D356" s="39"/>
      <c r="E356" s="39"/>
      <c r="G356" s="41"/>
      <c r="H356" s="41"/>
      <c r="I356" s="42"/>
      <c r="J356" s="2"/>
      <c r="K356" s="39"/>
      <c r="L356" s="39"/>
      <c r="M356" s="41"/>
      <c r="N356" s="41"/>
      <c r="O356" s="42"/>
      <c r="P356" s="2"/>
      <c r="Q356" s="39"/>
      <c r="U356" s="43"/>
      <c r="V356" s="43"/>
      <c r="W356" s="44"/>
    </row>
    <row r="357" spans="1:23" s="3" customFormat="1" ht="14.25" customHeight="1">
      <c r="A357" s="168" t="s">
        <v>789</v>
      </c>
      <c r="B357" s="168" t="s">
        <v>193</v>
      </c>
      <c r="C357" s="169">
        <f>SUM(C358)</f>
        <v>106</v>
      </c>
      <c r="D357" s="39"/>
      <c r="E357" s="39"/>
      <c r="G357" s="41"/>
      <c r="H357" s="41"/>
      <c r="I357" s="42"/>
      <c r="J357" s="2"/>
      <c r="K357" s="39"/>
      <c r="L357" s="39"/>
      <c r="M357" s="41"/>
      <c r="N357" s="41"/>
      <c r="O357" s="42"/>
      <c r="P357" s="2"/>
      <c r="Q357" s="39"/>
      <c r="U357" s="43"/>
      <c r="V357" s="43"/>
      <c r="W357" s="44"/>
    </row>
    <row r="358" spans="1:23" s="3" customFormat="1" ht="14.25" customHeight="1">
      <c r="A358" s="168" t="s">
        <v>790</v>
      </c>
      <c r="B358" s="168" t="s">
        <v>193</v>
      </c>
      <c r="C358" s="169">
        <v>106</v>
      </c>
      <c r="D358" s="46"/>
      <c r="E358" s="46"/>
      <c r="G358" s="41"/>
      <c r="H358" s="41"/>
      <c r="I358" s="42"/>
      <c r="J358" s="2"/>
      <c r="K358" s="39"/>
      <c r="L358" s="39"/>
      <c r="M358" s="41"/>
      <c r="N358" s="41"/>
      <c r="O358" s="42"/>
      <c r="P358" s="2"/>
      <c r="Q358" s="39"/>
      <c r="U358" s="43"/>
      <c r="V358" s="43"/>
      <c r="W358" s="44"/>
    </row>
    <row r="359" spans="1:23" s="3" customFormat="1" ht="14.25" customHeight="1">
      <c r="A359" s="194" t="s">
        <v>791</v>
      </c>
      <c r="B359" s="195"/>
      <c r="C359" s="169">
        <f>SUM(C5,C91,C95,C121,C145,C151,C169,C212,C245,C259,C269,C308,C316,C330,C337,C344,C350,C355,C356)</f>
        <v>212155</v>
      </c>
      <c r="D359" s="46"/>
      <c r="E359" s="46"/>
      <c r="G359" s="41"/>
      <c r="H359" s="41"/>
      <c r="I359" s="42"/>
      <c r="J359" s="2"/>
      <c r="K359" s="39"/>
      <c r="L359" s="39"/>
      <c r="M359" s="41"/>
      <c r="N359" s="41"/>
      <c r="O359" s="42"/>
      <c r="P359" s="2"/>
      <c r="Q359" s="39"/>
      <c r="U359" s="43"/>
      <c r="V359" s="43"/>
      <c r="W359" s="44"/>
    </row>
  </sheetData>
  <mergeCells count="2">
    <mergeCell ref="A2:C2"/>
    <mergeCell ref="A359:B359"/>
  </mergeCells>
  <phoneticPr fontId="2" type="noConversion"/>
  <printOptions horizontalCentered="1"/>
  <pageMargins left="0.98425196850393704" right="0.74803149606299213" top="1.1811023622047245" bottom="0.98425196850393704" header="0.51181102362204722" footer="0.51181102362204722"/>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C60"/>
  <sheetViews>
    <sheetView workbookViewId="0">
      <selection activeCell="J22" sqref="J22"/>
    </sheetView>
  </sheetViews>
  <sheetFormatPr defaultRowHeight="15.75"/>
  <cols>
    <col min="1" max="1" width="19.375" style="66" customWidth="1"/>
    <col min="2" max="2" width="38.625" style="66" customWidth="1"/>
    <col min="3" max="3" width="17.25" style="175" customWidth="1"/>
    <col min="4" max="16384" width="9" style="66"/>
  </cols>
  <sheetData>
    <row r="1" spans="1:3" ht="21" customHeight="1">
      <c r="A1" s="69" t="s">
        <v>143</v>
      </c>
    </row>
    <row r="2" spans="1:3" ht="19.5" customHeight="1">
      <c r="A2" s="196" t="s">
        <v>121</v>
      </c>
      <c r="B2" s="197"/>
      <c r="C2" s="197"/>
    </row>
    <row r="3" spans="1:3" s="69" customFormat="1" ht="12.75" customHeight="1">
      <c r="C3" s="176" t="s">
        <v>39</v>
      </c>
    </row>
    <row r="4" spans="1:3" s="76" customFormat="1" ht="15.75" customHeight="1">
      <c r="A4" s="78" t="s">
        <v>40</v>
      </c>
      <c r="B4" s="78" t="s">
        <v>41</v>
      </c>
      <c r="C4" s="81" t="s">
        <v>42</v>
      </c>
    </row>
    <row r="5" spans="1:3" s="76" customFormat="1" ht="15.75" customHeight="1">
      <c r="A5" s="78" t="s">
        <v>792</v>
      </c>
      <c r="B5" s="78" t="s">
        <v>793</v>
      </c>
      <c r="C5" s="81">
        <v>101280</v>
      </c>
    </row>
    <row r="6" spans="1:3" s="76" customFormat="1" ht="15.75" customHeight="1">
      <c r="A6" s="78" t="s">
        <v>794</v>
      </c>
      <c r="B6" s="78" t="s">
        <v>795</v>
      </c>
      <c r="C6" s="174">
        <v>51331</v>
      </c>
    </row>
    <row r="7" spans="1:3" s="76" customFormat="1" ht="15.75" customHeight="1">
      <c r="A7" s="78" t="s">
        <v>796</v>
      </c>
      <c r="B7" s="78" t="s">
        <v>797</v>
      </c>
      <c r="C7" s="174">
        <v>13679</v>
      </c>
    </row>
    <row r="8" spans="1:3" s="76" customFormat="1" ht="15.75" customHeight="1">
      <c r="A8" s="78" t="s">
        <v>798</v>
      </c>
      <c r="B8" s="78" t="s">
        <v>799</v>
      </c>
      <c r="C8" s="174">
        <v>623</v>
      </c>
    </row>
    <row r="9" spans="1:3" s="76" customFormat="1" ht="15.75" customHeight="1">
      <c r="A9" s="78" t="s">
        <v>800</v>
      </c>
      <c r="B9" s="78" t="s">
        <v>801</v>
      </c>
      <c r="C9" s="174">
        <v>18549</v>
      </c>
    </row>
    <row r="10" spans="1:3" s="76" customFormat="1" ht="15.75" customHeight="1">
      <c r="A10" s="78" t="s">
        <v>802</v>
      </c>
      <c r="B10" s="78" t="s">
        <v>803</v>
      </c>
      <c r="C10" s="174">
        <v>53</v>
      </c>
    </row>
    <row r="11" spans="1:3" s="76" customFormat="1" ht="15.75" customHeight="1">
      <c r="A11" s="78" t="s">
        <v>804</v>
      </c>
      <c r="B11" s="78" t="s">
        <v>805</v>
      </c>
      <c r="C11" s="174">
        <v>15356</v>
      </c>
    </row>
    <row r="12" spans="1:3" s="76" customFormat="1" ht="15.75" customHeight="1">
      <c r="A12" s="78" t="s">
        <v>806</v>
      </c>
      <c r="B12" s="78" t="s">
        <v>807</v>
      </c>
      <c r="C12" s="174">
        <v>1689</v>
      </c>
    </row>
    <row r="13" spans="1:3" s="76" customFormat="1" ht="15.75" customHeight="1">
      <c r="A13" s="78" t="s">
        <v>808</v>
      </c>
      <c r="B13" s="78" t="s">
        <v>809</v>
      </c>
      <c r="C13" s="81">
        <v>33722</v>
      </c>
    </row>
    <row r="14" spans="1:3" s="76" customFormat="1" ht="15.75" customHeight="1">
      <c r="A14" s="78" t="s">
        <v>810</v>
      </c>
      <c r="B14" s="78" t="s">
        <v>811</v>
      </c>
      <c r="C14" s="174">
        <v>9474</v>
      </c>
    </row>
    <row r="15" spans="1:3" s="76" customFormat="1" ht="15.75" customHeight="1">
      <c r="A15" s="78" t="s">
        <v>812</v>
      </c>
      <c r="B15" s="78" t="s">
        <v>813</v>
      </c>
      <c r="C15" s="174">
        <v>61</v>
      </c>
    </row>
    <row r="16" spans="1:3" s="76" customFormat="1" ht="15.75" customHeight="1">
      <c r="A16" s="78" t="s">
        <v>814</v>
      </c>
      <c r="B16" s="78" t="s">
        <v>815</v>
      </c>
      <c r="C16" s="174">
        <v>380</v>
      </c>
    </row>
    <row r="17" spans="1:3" s="76" customFormat="1" ht="15.75" customHeight="1">
      <c r="A17" s="78" t="s">
        <v>816</v>
      </c>
      <c r="B17" s="78" t="s">
        <v>817</v>
      </c>
      <c r="C17" s="174">
        <v>126</v>
      </c>
    </row>
    <row r="18" spans="1:3" s="76" customFormat="1" ht="15.75" customHeight="1">
      <c r="A18" s="78" t="s">
        <v>818</v>
      </c>
      <c r="B18" s="78" t="s">
        <v>819</v>
      </c>
      <c r="C18" s="174">
        <v>1676</v>
      </c>
    </row>
    <row r="19" spans="1:3" s="76" customFormat="1" ht="15.75" customHeight="1">
      <c r="A19" s="78" t="s">
        <v>820</v>
      </c>
      <c r="B19" s="78" t="s">
        <v>821</v>
      </c>
      <c r="C19" s="174">
        <v>8</v>
      </c>
    </row>
    <row r="20" spans="1:3" s="76" customFormat="1" ht="15.75" customHeight="1">
      <c r="A20" s="78" t="s">
        <v>822</v>
      </c>
      <c r="B20" s="78" t="s">
        <v>823</v>
      </c>
      <c r="C20" s="174">
        <v>10</v>
      </c>
    </row>
    <row r="21" spans="1:3" s="76" customFormat="1" ht="15.75" customHeight="1">
      <c r="A21" s="78" t="s">
        <v>824</v>
      </c>
      <c r="B21" s="78" t="s">
        <v>825</v>
      </c>
      <c r="C21" s="174">
        <v>1</v>
      </c>
    </row>
    <row r="22" spans="1:3" s="76" customFormat="1" ht="15.75" customHeight="1">
      <c r="A22" s="78" t="s">
        <v>826</v>
      </c>
      <c r="B22" s="78" t="s">
        <v>827</v>
      </c>
      <c r="C22" s="174">
        <v>440</v>
      </c>
    </row>
    <row r="23" spans="1:3" s="76" customFormat="1" ht="15.75" customHeight="1">
      <c r="A23" s="78" t="s">
        <v>828</v>
      </c>
      <c r="B23" s="78" t="s">
        <v>829</v>
      </c>
      <c r="C23" s="174">
        <v>24</v>
      </c>
    </row>
    <row r="24" spans="1:3" s="76" customFormat="1" ht="15.75" customHeight="1">
      <c r="A24" s="78" t="s">
        <v>830</v>
      </c>
      <c r="B24" s="78" t="s">
        <v>831</v>
      </c>
      <c r="C24" s="174">
        <v>193</v>
      </c>
    </row>
    <row r="25" spans="1:3" s="76" customFormat="1" ht="15.75" customHeight="1">
      <c r="A25" s="78" t="s">
        <v>832</v>
      </c>
      <c r="B25" s="78" t="s">
        <v>833</v>
      </c>
      <c r="C25" s="174">
        <v>1898</v>
      </c>
    </row>
    <row r="26" spans="1:3" s="76" customFormat="1" ht="15.75" customHeight="1">
      <c r="A26" s="78" t="s">
        <v>834</v>
      </c>
      <c r="B26" s="78" t="s">
        <v>835</v>
      </c>
      <c r="C26" s="174">
        <v>471</v>
      </c>
    </row>
    <row r="27" spans="1:3" s="76" customFormat="1" ht="15.75" customHeight="1">
      <c r="A27" s="78" t="s">
        <v>836</v>
      </c>
      <c r="B27" s="78" t="s">
        <v>837</v>
      </c>
      <c r="C27" s="174">
        <v>1004</v>
      </c>
    </row>
    <row r="28" spans="1:3" s="76" customFormat="1" ht="15.75" customHeight="1">
      <c r="A28" s="78" t="s">
        <v>838</v>
      </c>
      <c r="B28" s="78" t="s">
        <v>839</v>
      </c>
      <c r="C28" s="174">
        <v>885</v>
      </c>
    </row>
    <row r="29" spans="1:3" s="76" customFormat="1" ht="15.75" customHeight="1">
      <c r="A29" s="78" t="s">
        <v>840</v>
      </c>
      <c r="B29" s="78" t="s">
        <v>841</v>
      </c>
      <c r="C29" s="174">
        <v>1250</v>
      </c>
    </row>
    <row r="30" spans="1:3" s="76" customFormat="1" ht="15.75" customHeight="1">
      <c r="A30" s="78" t="s">
        <v>842</v>
      </c>
      <c r="B30" s="78" t="s">
        <v>843</v>
      </c>
      <c r="C30" s="174">
        <v>15821</v>
      </c>
    </row>
    <row r="31" spans="1:3" s="76" customFormat="1" ht="15.75" customHeight="1">
      <c r="A31" s="78" t="s">
        <v>844</v>
      </c>
      <c r="B31" s="78" t="s">
        <v>845</v>
      </c>
      <c r="C31" s="81">
        <v>50616</v>
      </c>
    </row>
    <row r="32" spans="1:3" s="76" customFormat="1" ht="15.75" customHeight="1">
      <c r="A32" s="78" t="s">
        <v>846</v>
      </c>
      <c r="B32" s="78" t="s">
        <v>847</v>
      </c>
      <c r="C32" s="174">
        <v>339</v>
      </c>
    </row>
    <row r="33" spans="1:3" s="76" customFormat="1" ht="15.75" customHeight="1">
      <c r="A33" s="78" t="s">
        <v>848</v>
      </c>
      <c r="B33" s="78" t="s">
        <v>849</v>
      </c>
      <c r="C33" s="174">
        <v>4138</v>
      </c>
    </row>
    <row r="34" spans="1:3" s="76" customFormat="1" ht="15.75" customHeight="1">
      <c r="A34" s="78" t="s">
        <v>850</v>
      </c>
      <c r="B34" s="78" t="s">
        <v>851</v>
      </c>
      <c r="C34" s="174">
        <v>1000</v>
      </c>
    </row>
    <row r="35" spans="1:3" s="76" customFormat="1" ht="15.75" customHeight="1">
      <c r="A35" s="78" t="s">
        <v>852</v>
      </c>
      <c r="B35" s="78" t="s">
        <v>853</v>
      </c>
      <c r="C35" s="174">
        <v>3673</v>
      </c>
    </row>
    <row r="36" spans="1:3" s="76" customFormat="1" ht="15.75" customHeight="1">
      <c r="A36" s="78" t="s">
        <v>854</v>
      </c>
      <c r="B36" s="78" t="s">
        <v>855</v>
      </c>
      <c r="C36" s="174">
        <v>1496</v>
      </c>
    </row>
    <row r="37" spans="1:3" s="76" customFormat="1" ht="15.75" customHeight="1">
      <c r="A37" s="78" t="s">
        <v>856</v>
      </c>
      <c r="B37" s="78" t="s">
        <v>857</v>
      </c>
      <c r="C37" s="174">
        <v>15790</v>
      </c>
    </row>
    <row r="38" spans="1:3" s="76" customFormat="1" ht="15.75" customHeight="1">
      <c r="A38" s="78" t="s">
        <v>858</v>
      </c>
      <c r="B38" s="78" t="s">
        <v>859</v>
      </c>
      <c r="C38" s="174">
        <v>284</v>
      </c>
    </row>
    <row r="39" spans="1:3" s="76" customFormat="1" ht="15.75" customHeight="1">
      <c r="A39" s="78" t="s">
        <v>860</v>
      </c>
      <c r="B39" s="78" t="s">
        <v>861</v>
      </c>
      <c r="C39" s="174">
        <v>47</v>
      </c>
    </row>
    <row r="40" spans="1:3" s="76" customFormat="1" ht="15.75" customHeight="1">
      <c r="A40" s="78" t="s">
        <v>862</v>
      </c>
      <c r="B40" s="78" t="s">
        <v>863</v>
      </c>
      <c r="C40" s="174">
        <v>2131</v>
      </c>
    </row>
    <row r="41" spans="1:3" s="76" customFormat="1" ht="15.75" customHeight="1">
      <c r="A41" s="78" t="s">
        <v>864</v>
      </c>
      <c r="B41" s="78" t="s">
        <v>778</v>
      </c>
      <c r="C41" s="174">
        <v>6021</v>
      </c>
    </row>
    <row r="42" spans="1:3" s="76" customFormat="1" ht="15.75" customHeight="1">
      <c r="A42" s="78" t="s">
        <v>865</v>
      </c>
      <c r="B42" s="78" t="s">
        <v>866</v>
      </c>
      <c r="C42" s="174">
        <v>15697</v>
      </c>
    </row>
    <row r="43" spans="1:3" s="76" customFormat="1" ht="15.75" customHeight="1">
      <c r="A43" s="78" t="s">
        <v>867</v>
      </c>
      <c r="B43" s="78" t="s">
        <v>868</v>
      </c>
      <c r="C43" s="81">
        <v>3771</v>
      </c>
    </row>
    <row r="44" spans="1:3" s="76" customFormat="1" ht="15.75" customHeight="1">
      <c r="A44" s="78" t="s">
        <v>869</v>
      </c>
      <c r="B44" s="78" t="s">
        <v>870</v>
      </c>
      <c r="C44" s="174">
        <v>2687</v>
      </c>
    </row>
    <row r="45" spans="1:3" s="76" customFormat="1" ht="15.75" customHeight="1">
      <c r="A45" s="78" t="s">
        <v>871</v>
      </c>
      <c r="B45" s="78" t="s">
        <v>872</v>
      </c>
      <c r="C45" s="174">
        <v>248</v>
      </c>
    </row>
    <row r="46" spans="1:3" s="76" customFormat="1" ht="15.75" customHeight="1">
      <c r="A46" s="78" t="s">
        <v>873</v>
      </c>
      <c r="B46" s="78" t="s">
        <v>874</v>
      </c>
      <c r="C46" s="174">
        <v>836</v>
      </c>
    </row>
    <row r="47" spans="1:3" s="76" customFormat="1" ht="15.75" customHeight="1">
      <c r="A47" s="78" t="s">
        <v>875</v>
      </c>
      <c r="B47" s="78" t="s">
        <v>876</v>
      </c>
      <c r="C47" s="81">
        <v>9622</v>
      </c>
    </row>
    <row r="48" spans="1:3" s="76" customFormat="1" ht="15.75" customHeight="1">
      <c r="A48" s="78" t="s">
        <v>877</v>
      </c>
      <c r="B48" s="78" t="s">
        <v>878</v>
      </c>
      <c r="C48" s="174">
        <v>1595</v>
      </c>
    </row>
    <row r="49" spans="1:3" s="76" customFormat="1" ht="15.75" customHeight="1">
      <c r="A49" s="78" t="s">
        <v>879</v>
      </c>
      <c r="B49" s="78" t="s">
        <v>880</v>
      </c>
      <c r="C49" s="174">
        <v>180</v>
      </c>
    </row>
    <row r="50" spans="1:3" s="76" customFormat="1" ht="15.75" customHeight="1">
      <c r="A50" s="78" t="s">
        <v>881</v>
      </c>
      <c r="B50" s="78" t="s">
        <v>882</v>
      </c>
      <c r="C50" s="174">
        <v>3784</v>
      </c>
    </row>
    <row r="51" spans="1:3" s="76" customFormat="1" ht="15.75" customHeight="1">
      <c r="A51" s="78" t="s">
        <v>883</v>
      </c>
      <c r="B51" s="78" t="s">
        <v>884</v>
      </c>
      <c r="C51" s="174">
        <v>2184</v>
      </c>
    </row>
    <row r="52" spans="1:3" s="76" customFormat="1" ht="15.75" customHeight="1">
      <c r="A52" s="78" t="s">
        <v>885</v>
      </c>
      <c r="B52" s="78" t="s">
        <v>886</v>
      </c>
      <c r="C52" s="174">
        <v>99</v>
      </c>
    </row>
    <row r="53" spans="1:3" s="76" customFormat="1" ht="15.75" customHeight="1">
      <c r="A53" s="78" t="s">
        <v>887</v>
      </c>
      <c r="B53" s="78" t="s">
        <v>888</v>
      </c>
      <c r="C53" s="174">
        <v>170</v>
      </c>
    </row>
    <row r="54" spans="1:3" s="76" customFormat="1" ht="15.75" customHeight="1">
      <c r="A54" s="78" t="s">
        <v>889</v>
      </c>
      <c r="B54" s="78" t="s">
        <v>890</v>
      </c>
      <c r="C54" s="174">
        <v>100</v>
      </c>
    </row>
    <row r="55" spans="1:3" s="76" customFormat="1" ht="15.75" customHeight="1">
      <c r="A55" s="78" t="s">
        <v>891</v>
      </c>
      <c r="B55" s="78" t="s">
        <v>892</v>
      </c>
      <c r="C55" s="174">
        <v>192</v>
      </c>
    </row>
    <row r="56" spans="1:3" s="76" customFormat="1" ht="15.75" customHeight="1">
      <c r="A56" s="78" t="s">
        <v>893</v>
      </c>
      <c r="B56" s="78" t="s">
        <v>876</v>
      </c>
      <c r="C56" s="174">
        <v>1318</v>
      </c>
    </row>
    <row r="57" spans="1:3" s="76" customFormat="1" ht="15.75" customHeight="1">
      <c r="A57" s="78" t="s">
        <v>894</v>
      </c>
      <c r="B57" s="78" t="s">
        <v>193</v>
      </c>
      <c r="C57" s="81">
        <v>13144</v>
      </c>
    </row>
    <row r="58" spans="1:3" s="76" customFormat="1" ht="15.75" customHeight="1">
      <c r="A58" s="78" t="s">
        <v>895</v>
      </c>
      <c r="B58" s="78" t="s">
        <v>192</v>
      </c>
      <c r="C58" s="174">
        <v>1718</v>
      </c>
    </row>
    <row r="59" spans="1:3" s="76" customFormat="1" ht="15.75" customHeight="1">
      <c r="A59" s="78" t="s">
        <v>896</v>
      </c>
      <c r="B59" s="78" t="s">
        <v>193</v>
      </c>
      <c r="C59" s="174">
        <v>11426</v>
      </c>
    </row>
    <row r="60" spans="1:3" s="76" customFormat="1" ht="15.75" customHeight="1">
      <c r="A60" s="198" t="s">
        <v>43</v>
      </c>
      <c r="B60" s="199"/>
      <c r="C60" s="81">
        <f>SUM(C5,C13,C31,C43,C47,C57)</f>
        <v>212155</v>
      </c>
    </row>
  </sheetData>
  <mergeCells count="2">
    <mergeCell ref="A2:C2"/>
    <mergeCell ref="A60:B60"/>
  </mergeCells>
  <phoneticPr fontId="2" type="noConversion"/>
  <printOptions horizontalCentered="1"/>
  <pageMargins left="0.98425196850393704" right="0.74803149606299213" top="1.1811023622047245" bottom="0.98425196850393704"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Z28"/>
  <sheetViews>
    <sheetView workbookViewId="0">
      <selection activeCell="AE10" sqref="AE10"/>
    </sheetView>
  </sheetViews>
  <sheetFormatPr defaultColWidth="7" defaultRowHeight="15"/>
  <cols>
    <col min="1" max="4" width="20.875" style="4" customWidth="1"/>
    <col min="5" max="5" width="10.375" style="3" hidden="1" customWidth="1"/>
    <col min="6" max="6" width="9.625" style="28" hidden="1" customWidth="1"/>
    <col min="7" max="7" width="8.125" style="28" hidden="1" customWidth="1"/>
    <col min="8" max="8" width="9.625" style="29" hidden="1" customWidth="1"/>
    <col min="9" max="9" width="17.5" style="29" hidden="1" customWidth="1"/>
    <col min="10" max="10" width="12.5" style="30" hidden="1" customWidth="1"/>
    <col min="11" max="11" width="7" style="31" hidden="1" customWidth="1"/>
    <col min="12" max="13" width="7" style="28" hidden="1" customWidth="1"/>
    <col min="14" max="14" width="13.875" style="28" hidden="1" customWidth="1"/>
    <col min="15" max="15" width="7.875" style="28" hidden="1" customWidth="1"/>
    <col min="16" max="16" width="9.5" style="28" hidden="1" customWidth="1"/>
    <col min="17" max="17" width="6.875" style="28" hidden="1" customWidth="1"/>
    <col min="18" max="18" width="9" style="28" hidden="1" customWidth="1"/>
    <col min="19" max="19" width="5.875" style="28" hidden="1" customWidth="1"/>
    <col min="20" max="20" width="5.25" style="28" hidden="1" customWidth="1"/>
    <col min="21" max="21" width="6.5" style="28" hidden="1" customWidth="1"/>
    <col min="22" max="23" width="7" style="28" hidden="1" customWidth="1"/>
    <col min="24" max="24" width="10.625" style="28" hidden="1" customWidth="1"/>
    <col min="25" max="25" width="10.5" style="28" hidden="1" customWidth="1"/>
    <col min="26" max="26" width="7" style="28" hidden="1" customWidth="1"/>
    <col min="27" max="16384" width="7" style="28"/>
  </cols>
  <sheetData>
    <row r="1" spans="1:26" ht="21.75" customHeight="1">
      <c r="A1" s="27" t="s">
        <v>144</v>
      </c>
      <c r="B1" s="27"/>
      <c r="C1" s="27"/>
      <c r="D1" s="27"/>
    </row>
    <row r="2" spans="1:26" ht="51.75" customHeight="1">
      <c r="A2" s="200" t="s">
        <v>157</v>
      </c>
      <c r="B2" s="201"/>
      <c r="C2" s="201"/>
      <c r="D2" s="201"/>
      <c r="H2" s="28"/>
      <c r="I2" s="28"/>
      <c r="J2" s="28"/>
    </row>
    <row r="3" spans="1:26">
      <c r="D3" s="87" t="s">
        <v>55</v>
      </c>
      <c r="F3" s="28">
        <v>12.11</v>
      </c>
      <c r="H3" s="28">
        <v>12.22</v>
      </c>
      <c r="I3" s="28"/>
      <c r="J3" s="28"/>
      <c r="N3" s="28">
        <v>1.2</v>
      </c>
    </row>
    <row r="4" spans="1:26" s="89" customFormat="1" ht="39.75" customHeight="1">
      <c r="A4" s="20" t="s">
        <v>130</v>
      </c>
      <c r="B4" s="33" t="s">
        <v>56</v>
      </c>
      <c r="C4" s="33" t="s">
        <v>97</v>
      </c>
      <c r="D4" s="20" t="s">
        <v>122</v>
      </c>
      <c r="E4" s="88"/>
      <c r="H4" s="90" t="s">
        <v>57</v>
      </c>
      <c r="I4" s="90" t="s">
        <v>58</v>
      </c>
      <c r="J4" s="90" t="s">
        <v>59</v>
      </c>
      <c r="K4" s="91"/>
      <c r="N4" s="90" t="s">
        <v>57</v>
      </c>
      <c r="O4" s="92" t="s">
        <v>58</v>
      </c>
      <c r="P4" s="90" t="s">
        <v>59</v>
      </c>
    </row>
    <row r="5" spans="1:26" ht="39.75" customHeight="1">
      <c r="A5" s="93" t="s">
        <v>99</v>
      </c>
      <c r="B5" s="50"/>
      <c r="C5" s="50"/>
      <c r="D5" s="50"/>
      <c r="E5" s="39">
        <v>105429</v>
      </c>
      <c r="F5" s="94">
        <v>595734.14</v>
      </c>
      <c r="G5" s="28">
        <f>104401+13602</f>
        <v>118003</v>
      </c>
      <c r="H5" s="29" t="s">
        <v>8</v>
      </c>
      <c r="I5" s="29" t="s">
        <v>60</v>
      </c>
      <c r="J5" s="30">
        <v>596221.15</v>
      </c>
      <c r="K5" s="31" t="e">
        <f>H5-A5</f>
        <v>#VALUE!</v>
      </c>
      <c r="L5" s="47" t="e">
        <f>J5-#REF!</f>
        <v>#REF!</v>
      </c>
      <c r="M5" s="47">
        <v>75943</v>
      </c>
      <c r="N5" s="29" t="s">
        <v>8</v>
      </c>
      <c r="O5" s="29" t="s">
        <v>60</v>
      </c>
      <c r="P5" s="30">
        <v>643048.94999999995</v>
      </c>
      <c r="Q5" s="31" t="e">
        <f>N5-A5</f>
        <v>#VALUE!</v>
      </c>
      <c r="R5" s="47" t="e">
        <f>P5-#REF!</f>
        <v>#REF!</v>
      </c>
      <c r="T5" s="28">
        <v>717759</v>
      </c>
      <c r="V5" s="48" t="s">
        <v>8</v>
      </c>
      <c r="W5" s="48" t="s">
        <v>60</v>
      </c>
      <c r="X5" s="49">
        <v>659380.53</v>
      </c>
      <c r="Y5" s="28" t="e">
        <f>#REF!-X5</f>
        <v>#REF!</v>
      </c>
      <c r="Z5" s="28" t="e">
        <f>V5-A5</f>
        <v>#VALUE!</v>
      </c>
    </row>
    <row r="6" spans="1:26" ht="39.75" customHeight="1">
      <c r="A6" s="93" t="s">
        <v>100</v>
      </c>
      <c r="B6" s="50"/>
      <c r="C6" s="50"/>
      <c r="D6" s="50"/>
      <c r="E6" s="39"/>
      <c r="F6" s="94"/>
      <c r="L6" s="47"/>
      <c r="M6" s="47"/>
      <c r="N6" s="29"/>
      <c r="O6" s="29"/>
      <c r="P6" s="30"/>
      <c r="Q6" s="31"/>
      <c r="R6" s="47"/>
      <c r="V6" s="48"/>
      <c r="W6" s="48"/>
      <c r="X6" s="49"/>
    </row>
    <row r="7" spans="1:26" ht="39.75" customHeight="1">
      <c r="A7" s="93" t="s">
        <v>101</v>
      </c>
      <c r="B7" s="50"/>
      <c r="C7" s="50"/>
      <c r="D7" s="50"/>
      <c r="E7" s="39"/>
      <c r="F7" s="94"/>
      <c r="L7" s="47"/>
      <c r="M7" s="47"/>
      <c r="N7" s="29"/>
      <c r="O7" s="29"/>
      <c r="P7" s="30"/>
      <c r="Q7" s="31"/>
      <c r="R7" s="47"/>
      <c r="V7" s="48"/>
      <c r="W7" s="48"/>
      <c r="X7" s="49"/>
    </row>
    <row r="8" spans="1:26" ht="39.75" customHeight="1">
      <c r="A8" s="93" t="s">
        <v>102</v>
      </c>
      <c r="B8" s="50"/>
      <c r="C8" s="50"/>
      <c r="D8" s="50"/>
      <c r="E8" s="39"/>
      <c r="F8" s="94"/>
      <c r="L8" s="47"/>
      <c r="M8" s="47"/>
      <c r="N8" s="29"/>
      <c r="O8" s="29"/>
      <c r="P8" s="30"/>
      <c r="Q8" s="31"/>
      <c r="R8" s="47"/>
      <c r="V8" s="48"/>
      <c r="W8" s="48"/>
      <c r="X8" s="49"/>
    </row>
    <row r="9" spans="1:26" ht="39.75" customHeight="1">
      <c r="A9" s="93" t="s">
        <v>103</v>
      </c>
      <c r="B9" s="50"/>
      <c r="C9" s="50"/>
      <c r="D9" s="50"/>
      <c r="E9" s="39"/>
      <c r="F9" s="94"/>
      <c r="L9" s="47"/>
      <c r="M9" s="47"/>
      <c r="N9" s="29"/>
      <c r="O9" s="29"/>
      <c r="P9" s="30"/>
      <c r="Q9" s="31"/>
      <c r="R9" s="47"/>
      <c r="V9" s="48"/>
      <c r="W9" s="48"/>
      <c r="X9" s="49"/>
    </row>
    <row r="10" spans="1:26" ht="39.75" customHeight="1">
      <c r="A10" s="93" t="s">
        <v>0</v>
      </c>
      <c r="B10" s="50"/>
      <c r="C10" s="50"/>
      <c r="D10" s="50"/>
      <c r="E10" s="39"/>
      <c r="F10" s="94"/>
      <c r="L10" s="47"/>
      <c r="M10" s="47"/>
      <c r="N10" s="29"/>
      <c r="O10" s="29"/>
      <c r="P10" s="30"/>
      <c r="Q10" s="31"/>
      <c r="R10" s="47"/>
      <c r="V10" s="48"/>
      <c r="W10" s="48"/>
      <c r="X10" s="49"/>
    </row>
    <row r="11" spans="1:26" ht="39.75" customHeight="1">
      <c r="A11" s="93" t="s">
        <v>98</v>
      </c>
      <c r="B11" s="6"/>
      <c r="C11" s="6"/>
      <c r="D11" s="6"/>
      <c r="E11" s="39"/>
      <c r="F11" s="47"/>
      <c r="L11" s="47"/>
      <c r="M11" s="47"/>
      <c r="N11" s="29"/>
      <c r="O11" s="29"/>
      <c r="P11" s="30"/>
      <c r="Q11" s="31"/>
      <c r="R11" s="47"/>
      <c r="V11" s="48"/>
      <c r="W11" s="48"/>
      <c r="X11" s="49"/>
    </row>
    <row r="12" spans="1:26" ht="39.75" customHeight="1">
      <c r="A12" s="33" t="s">
        <v>63</v>
      </c>
      <c r="B12" s="50"/>
      <c r="C12" s="50"/>
      <c r="D12" s="50"/>
      <c r="H12" s="95" t="str">
        <f>""</f>
        <v/>
      </c>
      <c r="I12" s="95" t="str">
        <f>""</f>
        <v/>
      </c>
      <c r="J12" s="95" t="str">
        <f>""</f>
        <v/>
      </c>
      <c r="N12" s="95" t="str">
        <f>""</f>
        <v/>
      </c>
      <c r="O12" s="96" t="str">
        <f>""</f>
        <v/>
      </c>
      <c r="P12" s="95" t="str">
        <f>""</f>
        <v/>
      </c>
      <c r="X12" s="97" t="e">
        <f>X13+#REF!+#REF!+#REF!+#REF!+#REF!+#REF!+#REF!+#REF!+#REF!+#REF!+#REF!+#REF!+#REF!+#REF!+#REF!+#REF!+#REF!+#REF!+#REF!+#REF!</f>
        <v>#REF!</v>
      </c>
      <c r="Y12" s="97" t="e">
        <f>Y13+#REF!+#REF!+#REF!+#REF!+#REF!+#REF!+#REF!+#REF!+#REF!+#REF!+#REF!+#REF!+#REF!+#REF!+#REF!+#REF!+#REF!+#REF!+#REF!+#REF!</f>
        <v>#REF!</v>
      </c>
    </row>
    <row r="13" spans="1:26" ht="19.5" customHeight="1">
      <c r="R13" s="47"/>
      <c r="V13" s="48" t="s">
        <v>3</v>
      </c>
      <c r="W13" s="48" t="s">
        <v>29</v>
      </c>
      <c r="X13" s="49">
        <v>19998</v>
      </c>
      <c r="Y13" s="28" t="e">
        <f>#REF!-X13</f>
        <v>#REF!</v>
      </c>
      <c r="Z13" s="28">
        <f>V13-A13</f>
        <v>232</v>
      </c>
    </row>
    <row r="14" spans="1:26" ht="19.5" customHeight="1">
      <c r="R14" s="47"/>
      <c r="V14" s="48" t="s">
        <v>2</v>
      </c>
      <c r="W14" s="48" t="s">
        <v>30</v>
      </c>
      <c r="X14" s="49">
        <v>19998</v>
      </c>
      <c r="Y14" s="28" t="e">
        <f>#REF!-X14</f>
        <v>#REF!</v>
      </c>
      <c r="Z14" s="28">
        <f>V14-A14</f>
        <v>23203</v>
      </c>
    </row>
    <row r="15" spans="1:26" ht="19.5" customHeight="1">
      <c r="R15" s="47"/>
      <c r="V15" s="48" t="s">
        <v>1</v>
      </c>
      <c r="W15" s="48" t="s">
        <v>31</v>
      </c>
      <c r="X15" s="49">
        <v>19998</v>
      </c>
      <c r="Y15" s="28" t="e">
        <f>#REF!-X15</f>
        <v>#REF!</v>
      </c>
      <c r="Z15" s="28">
        <f>V15-A15</f>
        <v>2320301</v>
      </c>
    </row>
    <row r="16" spans="1:26" ht="19.5" customHeight="1">
      <c r="R16" s="47"/>
    </row>
    <row r="17" spans="18:18" s="28" customFormat="1" ht="19.5" customHeight="1">
      <c r="R17" s="47"/>
    </row>
    <row r="18" spans="18:18" s="28" customFormat="1" ht="19.5" customHeight="1">
      <c r="R18" s="47"/>
    </row>
    <row r="19" spans="18:18" s="28" customFormat="1" ht="19.5" customHeight="1">
      <c r="R19" s="47"/>
    </row>
    <row r="20" spans="18:18" s="28" customFormat="1" ht="19.5" customHeight="1">
      <c r="R20" s="47"/>
    </row>
    <row r="21" spans="18:18" s="28" customFormat="1" ht="19.5" customHeight="1">
      <c r="R21" s="47"/>
    </row>
    <row r="22" spans="18:18" s="28" customFormat="1" ht="19.5" customHeight="1">
      <c r="R22" s="47"/>
    </row>
    <row r="23" spans="18:18" s="28" customFormat="1" ht="19.5" customHeight="1">
      <c r="R23" s="47"/>
    </row>
    <row r="24" spans="18:18" s="28" customFormat="1" ht="19.5" customHeight="1">
      <c r="R24" s="47"/>
    </row>
    <row r="25" spans="18:18" s="28" customFormat="1" ht="19.5" customHeight="1">
      <c r="R25" s="47"/>
    </row>
    <row r="26" spans="18:18" s="28" customFormat="1" ht="19.5" customHeight="1">
      <c r="R26" s="47"/>
    </row>
    <row r="27" spans="18:18" s="28" customFormat="1" ht="19.5" customHeight="1">
      <c r="R27" s="47"/>
    </row>
    <row r="28" spans="18:18" s="28" customFormat="1" ht="19.5" customHeight="1">
      <c r="R28" s="47"/>
    </row>
  </sheetData>
  <mergeCells count="1">
    <mergeCell ref="A2:D2"/>
  </mergeCells>
  <phoneticPr fontId="2" type="noConversion"/>
  <printOptions horizontalCentered="1"/>
  <pageMargins left="0.98425196850393704" right="0.74803149606299213" top="1.1811023622047245" bottom="0.98425196850393704" header="0.51181102362204722" footer="0.51181102362204722"/>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E186"/>
  <sheetViews>
    <sheetView topLeftCell="A22" workbookViewId="0">
      <selection activeCell="K28" sqref="K28"/>
    </sheetView>
  </sheetViews>
  <sheetFormatPr defaultColWidth="7.875" defaultRowHeight="15.75"/>
  <cols>
    <col min="1" max="1" width="56.25" style="130" customWidth="1"/>
    <col min="2" max="2" width="37.625" style="182" customWidth="1"/>
    <col min="3" max="3" width="7.875" style="130" bestFit="1" customWidth="1"/>
    <col min="4" max="4" width="8.5" style="130" hidden="1" customWidth="1"/>
    <col min="5" max="5" width="7.875" style="130" hidden="1" customWidth="1"/>
    <col min="6" max="253" width="7.875" style="130"/>
    <col min="254" max="254" width="35.75" style="130" customWidth="1"/>
    <col min="255" max="255" width="0" style="130" hidden="1" customWidth="1"/>
    <col min="256" max="257" width="12" style="130" customWidth="1"/>
    <col min="258" max="258" width="8" style="130" bestFit="1" customWidth="1"/>
    <col min="259" max="259" width="7.875" style="130" bestFit="1" customWidth="1"/>
    <col min="260" max="261" width="0" style="130" hidden="1" customWidth="1"/>
    <col min="262" max="509" width="7.875" style="130"/>
    <col min="510" max="510" width="35.75" style="130" customWidth="1"/>
    <col min="511" max="511" width="0" style="130" hidden="1" customWidth="1"/>
    <col min="512" max="513" width="12" style="130" customWidth="1"/>
    <col min="514" max="514" width="8" style="130" bestFit="1" customWidth="1"/>
    <col min="515" max="515" width="7.875" style="130" bestFit="1" customWidth="1"/>
    <col min="516" max="517" width="0" style="130" hidden="1" customWidth="1"/>
    <col min="518" max="765" width="7.875" style="130"/>
    <col min="766" max="766" width="35.75" style="130" customWidth="1"/>
    <col min="767" max="767" width="0" style="130" hidden="1" customWidth="1"/>
    <col min="768" max="769" width="12" style="130" customWidth="1"/>
    <col min="770" max="770" width="8" style="130" bestFit="1" customWidth="1"/>
    <col min="771" max="771" width="7.875" style="130" bestFit="1" customWidth="1"/>
    <col min="772" max="773" width="0" style="130" hidden="1" customWidth="1"/>
    <col min="774" max="1021" width="7.875" style="130"/>
    <col min="1022" max="1022" width="35.75" style="130" customWidth="1"/>
    <col min="1023" max="1023" width="0" style="130" hidden="1" customWidth="1"/>
    <col min="1024" max="1025" width="12" style="130" customWidth="1"/>
    <col min="1026" max="1026" width="8" style="130" bestFit="1" customWidth="1"/>
    <col min="1027" max="1027" width="7.875" style="130" bestFit="1" customWidth="1"/>
    <col min="1028" max="1029" width="0" style="130" hidden="1" customWidth="1"/>
    <col min="1030" max="1277" width="7.875" style="130"/>
    <col min="1278" max="1278" width="35.75" style="130" customWidth="1"/>
    <col min="1279" max="1279" width="0" style="130" hidden="1" customWidth="1"/>
    <col min="1280" max="1281" width="12" style="130" customWidth="1"/>
    <col min="1282" max="1282" width="8" style="130" bestFit="1" customWidth="1"/>
    <col min="1283" max="1283" width="7.875" style="130" bestFit="1" customWidth="1"/>
    <col min="1284" max="1285" width="0" style="130" hidden="1" customWidth="1"/>
    <col min="1286" max="1533" width="7.875" style="130"/>
    <col min="1534" max="1534" width="35.75" style="130" customWidth="1"/>
    <col min="1535" max="1535" width="0" style="130" hidden="1" customWidth="1"/>
    <col min="1536" max="1537" width="12" style="130" customWidth="1"/>
    <col min="1538" max="1538" width="8" style="130" bestFit="1" customWidth="1"/>
    <col min="1539" max="1539" width="7.875" style="130" bestFit="1" customWidth="1"/>
    <col min="1540" max="1541" width="0" style="130" hidden="1" customWidth="1"/>
    <col min="1542" max="1789" width="7.875" style="130"/>
    <col min="1790" max="1790" width="35.75" style="130" customWidth="1"/>
    <col min="1791" max="1791" width="0" style="130" hidden="1" customWidth="1"/>
    <col min="1792" max="1793" width="12" style="130" customWidth="1"/>
    <col min="1794" max="1794" width="8" style="130" bestFit="1" customWidth="1"/>
    <col min="1795" max="1795" width="7.875" style="130" bestFit="1" customWidth="1"/>
    <col min="1796" max="1797" width="0" style="130" hidden="1" customWidth="1"/>
    <col min="1798" max="2045" width="7.875" style="130"/>
    <col min="2046" max="2046" width="35.75" style="130" customWidth="1"/>
    <col min="2047" max="2047" width="0" style="130" hidden="1" customWidth="1"/>
    <col min="2048" max="2049" width="12" style="130" customWidth="1"/>
    <col min="2050" max="2050" width="8" style="130" bestFit="1" customWidth="1"/>
    <col min="2051" max="2051" width="7.875" style="130" bestFit="1" customWidth="1"/>
    <col min="2052" max="2053" width="0" style="130" hidden="1" customWidth="1"/>
    <col min="2054" max="2301" width="7.875" style="130"/>
    <col min="2302" max="2302" width="35.75" style="130" customWidth="1"/>
    <col min="2303" max="2303" width="0" style="130" hidden="1" customWidth="1"/>
    <col min="2304" max="2305" width="12" style="130" customWidth="1"/>
    <col min="2306" max="2306" width="8" style="130" bestFit="1" customWidth="1"/>
    <col min="2307" max="2307" width="7.875" style="130" bestFit="1" customWidth="1"/>
    <col min="2308" max="2309" width="0" style="130" hidden="1" customWidth="1"/>
    <col min="2310" max="2557" width="7.875" style="130"/>
    <col min="2558" max="2558" width="35.75" style="130" customWidth="1"/>
    <col min="2559" max="2559" width="0" style="130" hidden="1" customWidth="1"/>
    <col min="2560" max="2561" width="12" style="130" customWidth="1"/>
    <col min="2562" max="2562" width="8" style="130" bestFit="1" customWidth="1"/>
    <col min="2563" max="2563" width="7.875" style="130" bestFit="1" customWidth="1"/>
    <col min="2564" max="2565" width="0" style="130" hidden="1" customWidth="1"/>
    <col min="2566" max="2813" width="7.875" style="130"/>
    <col min="2814" max="2814" width="35.75" style="130" customWidth="1"/>
    <col min="2815" max="2815" width="0" style="130" hidden="1" customWidth="1"/>
    <col min="2816" max="2817" width="12" style="130" customWidth="1"/>
    <col min="2818" max="2818" width="8" style="130" bestFit="1" customWidth="1"/>
    <col min="2819" max="2819" width="7.875" style="130" bestFit="1" customWidth="1"/>
    <col min="2820" max="2821" width="0" style="130" hidden="1" customWidth="1"/>
    <col min="2822" max="3069" width="7.875" style="130"/>
    <col min="3070" max="3070" width="35.75" style="130" customWidth="1"/>
    <col min="3071" max="3071" width="0" style="130" hidden="1" customWidth="1"/>
    <col min="3072" max="3073" width="12" style="130" customWidth="1"/>
    <col min="3074" max="3074" width="8" style="130" bestFit="1" customWidth="1"/>
    <col min="3075" max="3075" width="7.875" style="130" bestFit="1" customWidth="1"/>
    <col min="3076" max="3077" width="0" style="130" hidden="1" customWidth="1"/>
    <col min="3078" max="3325" width="7.875" style="130"/>
    <col min="3326" max="3326" width="35.75" style="130" customWidth="1"/>
    <col min="3327" max="3327" width="0" style="130" hidden="1" customWidth="1"/>
    <col min="3328" max="3329" width="12" style="130" customWidth="1"/>
    <col min="3330" max="3330" width="8" style="130" bestFit="1" customWidth="1"/>
    <col min="3331" max="3331" width="7.875" style="130" bestFit="1" customWidth="1"/>
    <col min="3332" max="3333" width="0" style="130" hidden="1" customWidth="1"/>
    <col min="3334" max="3581" width="7.875" style="130"/>
    <col min="3582" max="3582" width="35.75" style="130" customWidth="1"/>
    <col min="3583" max="3583" width="0" style="130" hidden="1" customWidth="1"/>
    <col min="3584" max="3585" width="12" style="130" customWidth="1"/>
    <col min="3586" max="3586" width="8" style="130" bestFit="1" customWidth="1"/>
    <col min="3587" max="3587" width="7.875" style="130" bestFit="1" customWidth="1"/>
    <col min="3588" max="3589" width="0" style="130" hidden="1" customWidth="1"/>
    <col min="3590" max="3837" width="7.875" style="130"/>
    <col min="3838" max="3838" width="35.75" style="130" customWidth="1"/>
    <col min="3839" max="3839" width="0" style="130" hidden="1" customWidth="1"/>
    <col min="3840" max="3841" width="12" style="130" customWidth="1"/>
    <col min="3842" max="3842" width="8" style="130" bestFit="1" customWidth="1"/>
    <col min="3843" max="3843" width="7.875" style="130" bestFit="1" customWidth="1"/>
    <col min="3844" max="3845" width="0" style="130" hidden="1" customWidth="1"/>
    <col min="3846" max="4093" width="7.875" style="130"/>
    <col min="4094" max="4094" width="35.75" style="130" customWidth="1"/>
    <col min="4095" max="4095" width="0" style="130" hidden="1" customWidth="1"/>
    <col min="4096" max="4097" width="12" style="130" customWidth="1"/>
    <col min="4098" max="4098" width="8" style="130" bestFit="1" customWidth="1"/>
    <col min="4099" max="4099" width="7.875" style="130" bestFit="1" customWidth="1"/>
    <col min="4100" max="4101" width="0" style="130" hidden="1" customWidth="1"/>
    <col min="4102" max="4349" width="7.875" style="130"/>
    <col min="4350" max="4350" width="35.75" style="130" customWidth="1"/>
    <col min="4351" max="4351" width="0" style="130" hidden="1" customWidth="1"/>
    <col min="4352" max="4353" width="12" style="130" customWidth="1"/>
    <col min="4354" max="4354" width="8" style="130" bestFit="1" customWidth="1"/>
    <col min="4355" max="4355" width="7.875" style="130" bestFit="1" customWidth="1"/>
    <col min="4356" max="4357" width="0" style="130" hidden="1" customWidth="1"/>
    <col min="4358" max="4605" width="7.875" style="130"/>
    <col min="4606" max="4606" width="35.75" style="130" customWidth="1"/>
    <col min="4607" max="4607" width="0" style="130" hidden="1" customWidth="1"/>
    <col min="4608" max="4609" width="12" style="130" customWidth="1"/>
    <col min="4610" max="4610" width="8" style="130" bestFit="1" customWidth="1"/>
    <col min="4611" max="4611" width="7.875" style="130" bestFit="1" customWidth="1"/>
    <col min="4612" max="4613" width="0" style="130" hidden="1" customWidth="1"/>
    <col min="4614" max="4861" width="7.875" style="130"/>
    <col min="4862" max="4862" width="35.75" style="130" customWidth="1"/>
    <col min="4863" max="4863" width="0" style="130" hidden="1" customWidth="1"/>
    <col min="4864" max="4865" width="12" style="130" customWidth="1"/>
    <col min="4866" max="4866" width="8" style="130" bestFit="1" customWidth="1"/>
    <col min="4867" max="4867" width="7.875" style="130" bestFit="1" customWidth="1"/>
    <col min="4868" max="4869" width="0" style="130" hidden="1" customWidth="1"/>
    <col min="4870" max="5117" width="7.875" style="130"/>
    <col min="5118" max="5118" width="35.75" style="130" customWidth="1"/>
    <col min="5119" max="5119" width="0" style="130" hidden="1" customWidth="1"/>
    <col min="5120" max="5121" width="12" style="130" customWidth="1"/>
    <col min="5122" max="5122" width="8" style="130" bestFit="1" customWidth="1"/>
    <col min="5123" max="5123" width="7.875" style="130" bestFit="1" customWidth="1"/>
    <col min="5124" max="5125" width="0" style="130" hidden="1" customWidth="1"/>
    <col min="5126" max="5373" width="7.875" style="130"/>
    <col min="5374" max="5374" width="35.75" style="130" customWidth="1"/>
    <col min="5375" max="5375" width="0" style="130" hidden="1" customWidth="1"/>
    <col min="5376" max="5377" width="12" style="130" customWidth="1"/>
    <col min="5378" max="5378" width="8" style="130" bestFit="1" customWidth="1"/>
    <col min="5379" max="5379" width="7.875" style="130" bestFit="1" customWidth="1"/>
    <col min="5380" max="5381" width="0" style="130" hidden="1" customWidth="1"/>
    <col min="5382" max="5629" width="7.875" style="130"/>
    <col min="5630" max="5630" width="35.75" style="130" customWidth="1"/>
    <col min="5631" max="5631" width="0" style="130" hidden="1" customWidth="1"/>
    <col min="5632" max="5633" width="12" style="130" customWidth="1"/>
    <col min="5634" max="5634" width="8" style="130" bestFit="1" customWidth="1"/>
    <col min="5635" max="5635" width="7.875" style="130" bestFit="1" customWidth="1"/>
    <col min="5636" max="5637" width="0" style="130" hidden="1" customWidth="1"/>
    <col min="5638" max="5885" width="7.875" style="130"/>
    <col min="5886" max="5886" width="35.75" style="130" customWidth="1"/>
    <col min="5887" max="5887" width="0" style="130" hidden="1" customWidth="1"/>
    <col min="5888" max="5889" width="12" style="130" customWidth="1"/>
    <col min="5890" max="5890" width="8" style="130" bestFit="1" customWidth="1"/>
    <col min="5891" max="5891" width="7.875" style="130" bestFit="1" customWidth="1"/>
    <col min="5892" max="5893" width="0" style="130" hidden="1" customWidth="1"/>
    <col min="5894" max="6141" width="7.875" style="130"/>
    <col min="6142" max="6142" width="35.75" style="130" customWidth="1"/>
    <col min="6143" max="6143" width="0" style="130" hidden="1" customWidth="1"/>
    <col min="6144" max="6145" width="12" style="130" customWidth="1"/>
    <col min="6146" max="6146" width="8" style="130" bestFit="1" customWidth="1"/>
    <col min="6147" max="6147" width="7.875" style="130" bestFit="1" customWidth="1"/>
    <col min="6148" max="6149" width="0" style="130" hidden="1" customWidth="1"/>
    <col min="6150" max="6397" width="7.875" style="130"/>
    <col min="6398" max="6398" width="35.75" style="130" customWidth="1"/>
    <col min="6399" max="6399" width="0" style="130" hidden="1" customWidth="1"/>
    <col min="6400" max="6401" width="12" style="130" customWidth="1"/>
    <col min="6402" max="6402" width="8" style="130" bestFit="1" customWidth="1"/>
    <col min="6403" max="6403" width="7.875" style="130" bestFit="1" customWidth="1"/>
    <col min="6404" max="6405" width="0" style="130" hidden="1" customWidth="1"/>
    <col min="6406" max="6653" width="7.875" style="130"/>
    <col min="6654" max="6654" width="35.75" style="130" customWidth="1"/>
    <col min="6655" max="6655" width="0" style="130" hidden="1" customWidth="1"/>
    <col min="6656" max="6657" width="12" style="130" customWidth="1"/>
    <col min="6658" max="6658" width="8" style="130" bestFit="1" customWidth="1"/>
    <col min="6659" max="6659" width="7.875" style="130" bestFit="1" customWidth="1"/>
    <col min="6660" max="6661" width="0" style="130" hidden="1" customWidth="1"/>
    <col min="6662" max="6909" width="7.875" style="130"/>
    <col min="6910" max="6910" width="35.75" style="130" customWidth="1"/>
    <col min="6911" max="6911" width="0" style="130" hidden="1" customWidth="1"/>
    <col min="6912" max="6913" width="12" style="130" customWidth="1"/>
    <col min="6914" max="6914" width="8" style="130" bestFit="1" customWidth="1"/>
    <col min="6915" max="6915" width="7.875" style="130" bestFit="1" customWidth="1"/>
    <col min="6916" max="6917" width="0" style="130" hidden="1" customWidth="1"/>
    <col min="6918" max="7165" width="7.875" style="130"/>
    <col min="7166" max="7166" width="35.75" style="130" customWidth="1"/>
    <col min="7167" max="7167" width="0" style="130" hidden="1" customWidth="1"/>
    <col min="7168" max="7169" width="12" style="130" customWidth="1"/>
    <col min="7170" max="7170" width="8" style="130" bestFit="1" customWidth="1"/>
    <col min="7171" max="7171" width="7.875" style="130" bestFit="1" customWidth="1"/>
    <col min="7172" max="7173" width="0" style="130" hidden="1" customWidth="1"/>
    <col min="7174" max="7421" width="7.875" style="130"/>
    <col min="7422" max="7422" width="35.75" style="130" customWidth="1"/>
    <col min="7423" max="7423" width="0" style="130" hidden="1" customWidth="1"/>
    <col min="7424" max="7425" width="12" style="130" customWidth="1"/>
    <col min="7426" max="7426" width="8" style="130" bestFit="1" customWidth="1"/>
    <col min="7427" max="7427" width="7.875" style="130" bestFit="1" customWidth="1"/>
    <col min="7428" max="7429" width="0" style="130" hidden="1" customWidth="1"/>
    <col min="7430" max="7677" width="7.875" style="130"/>
    <col min="7678" max="7678" width="35.75" style="130" customWidth="1"/>
    <col min="7679" max="7679" width="0" style="130" hidden="1" customWidth="1"/>
    <col min="7680" max="7681" width="12" style="130" customWidth="1"/>
    <col min="7682" max="7682" width="8" style="130" bestFit="1" customWidth="1"/>
    <col min="7683" max="7683" width="7.875" style="130" bestFit="1" customWidth="1"/>
    <col min="7684" max="7685" width="0" style="130" hidden="1" customWidth="1"/>
    <col min="7686" max="7933" width="7.875" style="130"/>
    <col min="7934" max="7934" width="35.75" style="130" customWidth="1"/>
    <col min="7935" max="7935" width="0" style="130" hidden="1" customWidth="1"/>
    <col min="7936" max="7937" width="12" style="130" customWidth="1"/>
    <col min="7938" max="7938" width="8" style="130" bestFit="1" customWidth="1"/>
    <col min="7939" max="7939" width="7.875" style="130" bestFit="1" customWidth="1"/>
    <col min="7940" max="7941" width="0" style="130" hidden="1" customWidth="1"/>
    <col min="7942" max="8189" width="7.875" style="130"/>
    <col min="8190" max="8190" width="35.75" style="130" customWidth="1"/>
    <col min="8191" max="8191" width="0" style="130" hidden="1" customWidth="1"/>
    <col min="8192" max="8193" width="12" style="130" customWidth="1"/>
    <col min="8194" max="8194" width="8" style="130" bestFit="1" customWidth="1"/>
    <col min="8195" max="8195" width="7.875" style="130" bestFit="1" customWidth="1"/>
    <col min="8196" max="8197" width="0" style="130" hidden="1" customWidth="1"/>
    <col min="8198" max="8445" width="7.875" style="130"/>
    <col min="8446" max="8446" width="35.75" style="130" customWidth="1"/>
    <col min="8447" max="8447" width="0" style="130" hidden="1" customWidth="1"/>
    <col min="8448" max="8449" width="12" style="130" customWidth="1"/>
    <col min="8450" max="8450" width="8" style="130" bestFit="1" customWidth="1"/>
    <col min="8451" max="8451" width="7.875" style="130" bestFit="1" customWidth="1"/>
    <col min="8452" max="8453" width="0" style="130" hidden="1" customWidth="1"/>
    <col min="8454" max="8701" width="7.875" style="130"/>
    <col min="8702" max="8702" width="35.75" style="130" customWidth="1"/>
    <col min="8703" max="8703" width="0" style="130" hidden="1" customWidth="1"/>
    <col min="8704" max="8705" width="12" style="130" customWidth="1"/>
    <col min="8706" max="8706" width="8" style="130" bestFit="1" customWidth="1"/>
    <col min="8707" max="8707" width="7.875" style="130" bestFit="1" customWidth="1"/>
    <col min="8708" max="8709" width="0" style="130" hidden="1" customWidth="1"/>
    <col min="8710" max="8957" width="7.875" style="130"/>
    <col min="8958" max="8958" width="35.75" style="130" customWidth="1"/>
    <col min="8959" max="8959" width="0" style="130" hidden="1" customWidth="1"/>
    <col min="8960" max="8961" width="12" style="130" customWidth="1"/>
    <col min="8962" max="8962" width="8" style="130" bestFit="1" customWidth="1"/>
    <col min="8963" max="8963" width="7.875" style="130" bestFit="1" customWidth="1"/>
    <col min="8964" max="8965" width="0" style="130" hidden="1" customWidth="1"/>
    <col min="8966" max="9213" width="7.875" style="130"/>
    <col min="9214" max="9214" width="35.75" style="130" customWidth="1"/>
    <col min="9215" max="9215" width="0" style="130" hidden="1" customWidth="1"/>
    <col min="9216" max="9217" width="12" style="130" customWidth="1"/>
    <col min="9218" max="9218" width="8" style="130" bestFit="1" customWidth="1"/>
    <col min="9219" max="9219" width="7.875" style="130" bestFit="1" customWidth="1"/>
    <col min="9220" max="9221" width="0" style="130" hidden="1" customWidth="1"/>
    <col min="9222" max="9469" width="7.875" style="130"/>
    <col min="9470" max="9470" width="35.75" style="130" customWidth="1"/>
    <col min="9471" max="9471" width="0" style="130" hidden="1" customWidth="1"/>
    <col min="9472" max="9473" width="12" style="130" customWidth="1"/>
    <col min="9474" max="9474" width="8" style="130" bestFit="1" customWidth="1"/>
    <col min="9475" max="9475" width="7.875" style="130" bestFit="1" customWidth="1"/>
    <col min="9476" max="9477" width="0" style="130" hidden="1" customWidth="1"/>
    <col min="9478" max="9725" width="7.875" style="130"/>
    <col min="9726" max="9726" width="35.75" style="130" customWidth="1"/>
    <col min="9727" max="9727" width="0" style="130" hidden="1" customWidth="1"/>
    <col min="9728" max="9729" width="12" style="130" customWidth="1"/>
    <col min="9730" max="9730" width="8" style="130" bestFit="1" customWidth="1"/>
    <col min="9731" max="9731" width="7.875" style="130" bestFit="1" customWidth="1"/>
    <col min="9732" max="9733" width="0" style="130" hidden="1" customWidth="1"/>
    <col min="9734" max="9981" width="7.875" style="130"/>
    <col min="9982" max="9982" width="35.75" style="130" customWidth="1"/>
    <col min="9983" max="9983" width="0" style="130" hidden="1" customWidth="1"/>
    <col min="9984" max="9985" width="12" style="130" customWidth="1"/>
    <col min="9986" max="9986" width="8" style="130" bestFit="1" customWidth="1"/>
    <col min="9987" max="9987" width="7.875" style="130" bestFit="1" customWidth="1"/>
    <col min="9988" max="9989" width="0" style="130" hidden="1" customWidth="1"/>
    <col min="9990" max="10237" width="7.875" style="130"/>
    <col min="10238" max="10238" width="35.75" style="130" customWidth="1"/>
    <col min="10239" max="10239" width="0" style="130" hidden="1" customWidth="1"/>
    <col min="10240" max="10241" width="12" style="130" customWidth="1"/>
    <col min="10242" max="10242" width="8" style="130" bestFit="1" customWidth="1"/>
    <col min="10243" max="10243" width="7.875" style="130" bestFit="1" customWidth="1"/>
    <col min="10244" max="10245" width="0" style="130" hidden="1" customWidth="1"/>
    <col min="10246" max="10493" width="7.875" style="130"/>
    <col min="10494" max="10494" width="35.75" style="130" customWidth="1"/>
    <col min="10495" max="10495" width="0" style="130" hidden="1" customWidth="1"/>
    <col min="10496" max="10497" width="12" style="130" customWidth="1"/>
    <col min="10498" max="10498" width="8" style="130" bestFit="1" customWidth="1"/>
    <col min="10499" max="10499" width="7.875" style="130" bestFit="1" customWidth="1"/>
    <col min="10500" max="10501" width="0" style="130" hidden="1" customWidth="1"/>
    <col min="10502" max="10749" width="7.875" style="130"/>
    <col min="10750" max="10750" width="35.75" style="130" customWidth="1"/>
    <col min="10751" max="10751" width="0" style="130" hidden="1" customWidth="1"/>
    <col min="10752" max="10753" width="12" style="130" customWidth="1"/>
    <col min="10754" max="10754" width="8" style="130" bestFit="1" customWidth="1"/>
    <col min="10755" max="10755" width="7.875" style="130" bestFit="1" customWidth="1"/>
    <col min="10756" max="10757" width="0" style="130" hidden="1" customWidth="1"/>
    <col min="10758" max="11005" width="7.875" style="130"/>
    <col min="11006" max="11006" width="35.75" style="130" customWidth="1"/>
    <col min="11007" max="11007" width="0" style="130" hidden="1" customWidth="1"/>
    <col min="11008" max="11009" width="12" style="130" customWidth="1"/>
    <col min="11010" max="11010" width="8" style="130" bestFit="1" customWidth="1"/>
    <col min="11011" max="11011" width="7.875" style="130" bestFit="1" customWidth="1"/>
    <col min="11012" max="11013" width="0" style="130" hidden="1" customWidth="1"/>
    <col min="11014" max="11261" width="7.875" style="130"/>
    <col min="11262" max="11262" width="35.75" style="130" customWidth="1"/>
    <col min="11263" max="11263" width="0" style="130" hidden="1" customWidth="1"/>
    <col min="11264" max="11265" width="12" style="130" customWidth="1"/>
    <col min="11266" max="11266" width="8" style="130" bestFit="1" customWidth="1"/>
    <col min="11267" max="11267" width="7.875" style="130" bestFit="1" customWidth="1"/>
    <col min="11268" max="11269" width="0" style="130" hidden="1" customWidth="1"/>
    <col min="11270" max="11517" width="7.875" style="130"/>
    <col min="11518" max="11518" width="35.75" style="130" customWidth="1"/>
    <col min="11519" max="11519" width="0" style="130" hidden="1" customWidth="1"/>
    <col min="11520" max="11521" width="12" style="130" customWidth="1"/>
    <col min="11522" max="11522" width="8" style="130" bestFit="1" customWidth="1"/>
    <col min="11523" max="11523" width="7.875" style="130" bestFit="1" customWidth="1"/>
    <col min="11524" max="11525" width="0" style="130" hidden="1" customWidth="1"/>
    <col min="11526" max="11773" width="7.875" style="130"/>
    <col min="11774" max="11774" width="35.75" style="130" customWidth="1"/>
    <col min="11775" max="11775" width="0" style="130" hidden="1" customWidth="1"/>
    <col min="11776" max="11777" width="12" style="130" customWidth="1"/>
    <col min="11778" max="11778" width="8" style="130" bestFit="1" customWidth="1"/>
    <col min="11779" max="11779" width="7.875" style="130" bestFit="1" customWidth="1"/>
    <col min="11780" max="11781" width="0" style="130" hidden="1" customWidth="1"/>
    <col min="11782" max="12029" width="7.875" style="130"/>
    <col min="12030" max="12030" width="35.75" style="130" customWidth="1"/>
    <col min="12031" max="12031" width="0" style="130" hidden="1" customWidth="1"/>
    <col min="12032" max="12033" width="12" style="130" customWidth="1"/>
    <col min="12034" max="12034" width="8" style="130" bestFit="1" customWidth="1"/>
    <col min="12035" max="12035" width="7.875" style="130" bestFit="1" customWidth="1"/>
    <col min="12036" max="12037" width="0" style="130" hidden="1" customWidth="1"/>
    <col min="12038" max="12285" width="7.875" style="130"/>
    <col min="12286" max="12286" width="35.75" style="130" customWidth="1"/>
    <col min="12287" max="12287" width="0" style="130" hidden="1" customWidth="1"/>
    <col min="12288" max="12289" width="12" style="130" customWidth="1"/>
    <col min="12290" max="12290" width="8" style="130" bestFit="1" customWidth="1"/>
    <col min="12291" max="12291" width="7.875" style="130" bestFit="1" customWidth="1"/>
    <col min="12292" max="12293" width="0" style="130" hidden="1" customWidth="1"/>
    <col min="12294" max="12541" width="7.875" style="130"/>
    <col min="12542" max="12542" width="35.75" style="130" customWidth="1"/>
    <col min="12543" max="12543" width="0" style="130" hidden="1" customWidth="1"/>
    <col min="12544" max="12545" width="12" style="130" customWidth="1"/>
    <col min="12546" max="12546" width="8" style="130" bestFit="1" customWidth="1"/>
    <col min="12547" max="12547" width="7.875" style="130" bestFit="1" customWidth="1"/>
    <col min="12548" max="12549" width="0" style="130" hidden="1" customWidth="1"/>
    <col min="12550" max="12797" width="7.875" style="130"/>
    <col min="12798" max="12798" width="35.75" style="130" customWidth="1"/>
    <col min="12799" max="12799" width="0" style="130" hidden="1" customWidth="1"/>
    <col min="12800" max="12801" width="12" style="130" customWidth="1"/>
    <col min="12802" max="12802" width="8" style="130" bestFit="1" customWidth="1"/>
    <col min="12803" max="12803" width="7.875" style="130" bestFit="1" customWidth="1"/>
    <col min="12804" max="12805" width="0" style="130" hidden="1" customWidth="1"/>
    <col min="12806" max="13053" width="7.875" style="130"/>
    <col min="13054" max="13054" width="35.75" style="130" customWidth="1"/>
    <col min="13055" max="13055" width="0" style="130" hidden="1" customWidth="1"/>
    <col min="13056" max="13057" width="12" style="130" customWidth="1"/>
    <col min="13058" max="13058" width="8" style="130" bestFit="1" customWidth="1"/>
    <col min="13059" max="13059" width="7.875" style="130" bestFit="1" customWidth="1"/>
    <col min="13060" max="13061" width="0" style="130" hidden="1" customWidth="1"/>
    <col min="13062" max="13309" width="7.875" style="130"/>
    <col min="13310" max="13310" width="35.75" style="130" customWidth="1"/>
    <col min="13311" max="13311" width="0" style="130" hidden="1" customWidth="1"/>
    <col min="13312" max="13313" width="12" style="130" customWidth="1"/>
    <col min="13314" max="13314" width="8" style="130" bestFit="1" customWidth="1"/>
    <col min="13315" max="13315" width="7.875" style="130" bestFit="1" customWidth="1"/>
    <col min="13316" max="13317" width="0" style="130" hidden="1" customWidth="1"/>
    <col min="13318" max="13565" width="7.875" style="130"/>
    <col min="13566" max="13566" width="35.75" style="130" customWidth="1"/>
    <col min="13567" max="13567" width="0" style="130" hidden="1" customWidth="1"/>
    <col min="13568" max="13569" width="12" style="130" customWidth="1"/>
    <col min="13570" max="13570" width="8" style="130" bestFit="1" customWidth="1"/>
    <col min="13571" max="13571" width="7.875" style="130" bestFit="1" customWidth="1"/>
    <col min="13572" max="13573" width="0" style="130" hidden="1" customWidth="1"/>
    <col min="13574" max="13821" width="7.875" style="130"/>
    <col min="13822" max="13822" width="35.75" style="130" customWidth="1"/>
    <col min="13823" max="13823" width="0" style="130" hidden="1" customWidth="1"/>
    <col min="13824" max="13825" width="12" style="130" customWidth="1"/>
    <col min="13826" max="13826" width="8" style="130" bestFit="1" customWidth="1"/>
    <col min="13827" max="13827" width="7.875" style="130" bestFit="1" customWidth="1"/>
    <col min="13828" max="13829" width="0" style="130" hidden="1" customWidth="1"/>
    <col min="13830" max="14077" width="7.875" style="130"/>
    <col min="14078" max="14078" width="35.75" style="130" customWidth="1"/>
    <col min="14079" max="14079" width="0" style="130" hidden="1" customWidth="1"/>
    <col min="14080" max="14081" width="12" style="130" customWidth="1"/>
    <col min="14082" max="14082" width="8" style="130" bestFit="1" customWidth="1"/>
    <col min="14083" max="14083" width="7.875" style="130" bestFit="1" customWidth="1"/>
    <col min="14084" max="14085" width="0" style="130" hidden="1" customWidth="1"/>
    <col min="14086" max="14333" width="7.875" style="130"/>
    <col min="14334" max="14334" width="35.75" style="130" customWidth="1"/>
    <col min="14335" max="14335" width="0" style="130" hidden="1" customWidth="1"/>
    <col min="14336" max="14337" width="12" style="130" customWidth="1"/>
    <col min="14338" max="14338" width="8" style="130" bestFit="1" customWidth="1"/>
    <col min="14339" max="14339" width="7.875" style="130" bestFit="1" customWidth="1"/>
    <col min="14340" max="14341" width="0" style="130" hidden="1" customWidth="1"/>
    <col min="14342" max="14589" width="7.875" style="130"/>
    <col min="14590" max="14590" width="35.75" style="130" customWidth="1"/>
    <col min="14591" max="14591" width="0" style="130" hidden="1" customWidth="1"/>
    <col min="14592" max="14593" width="12" style="130" customWidth="1"/>
    <col min="14594" max="14594" width="8" style="130" bestFit="1" customWidth="1"/>
    <col min="14595" max="14595" width="7.875" style="130" bestFit="1" customWidth="1"/>
    <col min="14596" max="14597" width="0" style="130" hidden="1" customWidth="1"/>
    <col min="14598" max="14845" width="7.875" style="130"/>
    <col min="14846" max="14846" width="35.75" style="130" customWidth="1"/>
    <col min="14847" max="14847" width="0" style="130" hidden="1" customWidth="1"/>
    <col min="14848" max="14849" width="12" style="130" customWidth="1"/>
    <col min="14850" max="14850" width="8" style="130" bestFit="1" customWidth="1"/>
    <col min="14851" max="14851" width="7.875" style="130" bestFit="1" customWidth="1"/>
    <col min="14852" max="14853" width="0" style="130" hidden="1" customWidth="1"/>
    <col min="14854" max="15101" width="7.875" style="130"/>
    <col min="15102" max="15102" width="35.75" style="130" customWidth="1"/>
    <col min="15103" max="15103" width="0" style="130" hidden="1" customWidth="1"/>
    <col min="15104" max="15105" width="12" style="130" customWidth="1"/>
    <col min="15106" max="15106" width="8" style="130" bestFit="1" customWidth="1"/>
    <col min="15107" max="15107" width="7.875" style="130" bestFit="1" customWidth="1"/>
    <col min="15108" max="15109" width="0" style="130" hidden="1" customWidth="1"/>
    <col min="15110" max="15357" width="7.875" style="130"/>
    <col min="15358" max="15358" width="35.75" style="130" customWidth="1"/>
    <col min="15359" max="15359" width="0" style="130" hidden="1" customWidth="1"/>
    <col min="15360" max="15361" width="12" style="130" customWidth="1"/>
    <col min="15362" max="15362" width="8" style="130" bestFit="1" customWidth="1"/>
    <col min="15363" max="15363" width="7.875" style="130" bestFit="1" customWidth="1"/>
    <col min="15364" max="15365" width="0" style="130" hidden="1" customWidth="1"/>
    <col min="15366" max="15613" width="7.875" style="130"/>
    <col min="15614" max="15614" width="35.75" style="130" customWidth="1"/>
    <col min="15615" max="15615" width="0" style="130" hidden="1" customWidth="1"/>
    <col min="15616" max="15617" width="12" style="130" customWidth="1"/>
    <col min="15618" max="15618" width="8" style="130" bestFit="1" customWidth="1"/>
    <col min="15619" max="15619" width="7.875" style="130" bestFit="1" customWidth="1"/>
    <col min="15620" max="15621" width="0" style="130" hidden="1" customWidth="1"/>
    <col min="15622" max="15869" width="7.875" style="130"/>
    <col min="15870" max="15870" width="35.75" style="130" customWidth="1"/>
    <col min="15871" max="15871" width="0" style="130" hidden="1" customWidth="1"/>
    <col min="15872" max="15873" width="12" style="130" customWidth="1"/>
    <col min="15874" max="15874" width="8" style="130" bestFit="1" customWidth="1"/>
    <col min="15875" max="15875" width="7.875" style="130" bestFit="1" customWidth="1"/>
    <col min="15876" max="15877" width="0" style="130" hidden="1" customWidth="1"/>
    <col min="15878" max="16125" width="7.875" style="130"/>
    <col min="16126" max="16126" width="35.75" style="130" customWidth="1"/>
    <col min="16127" max="16127" width="0" style="130" hidden="1" customWidth="1"/>
    <col min="16128" max="16129" width="12" style="130" customWidth="1"/>
    <col min="16130" max="16130" width="8" style="130" bestFit="1" customWidth="1"/>
    <col min="16131" max="16131" width="7.875" style="130" bestFit="1" customWidth="1"/>
    <col min="16132" max="16133" width="0" style="130" hidden="1" customWidth="1"/>
    <col min="16134" max="16384" width="7.875" style="130"/>
  </cols>
  <sheetData>
    <row r="1" spans="1:2" ht="27" customHeight="1">
      <c r="A1" s="153" t="s">
        <v>145</v>
      </c>
      <c r="B1" s="179"/>
    </row>
    <row r="2" spans="1:2" ht="28.5" customHeight="1">
      <c r="A2" s="203" t="s">
        <v>123</v>
      </c>
      <c r="B2" s="203"/>
    </row>
    <row r="3" spans="1:2" s="134" customFormat="1" ht="18.75" customHeight="1">
      <c r="A3" s="133"/>
      <c r="B3" s="180" t="s">
        <v>55</v>
      </c>
    </row>
    <row r="4" spans="1:2" s="137" customFormat="1" ht="24" customHeight="1">
      <c r="A4" s="135" t="s">
        <v>93</v>
      </c>
      <c r="B4" s="125" t="s">
        <v>124</v>
      </c>
    </row>
    <row r="5" spans="1:2" s="137" customFormat="1" ht="24" customHeight="1">
      <c r="A5" s="177" t="s">
        <v>897</v>
      </c>
      <c r="B5" s="178">
        <v>9</v>
      </c>
    </row>
    <row r="6" spans="1:2" s="137" customFormat="1" ht="24" customHeight="1">
      <c r="A6" s="177" t="s">
        <v>898</v>
      </c>
      <c r="B6" s="178">
        <v>122</v>
      </c>
    </row>
    <row r="7" spans="1:2" s="137" customFormat="1" ht="24" customHeight="1">
      <c r="A7" s="177" t="s">
        <v>899</v>
      </c>
      <c r="B7" s="178">
        <v>50</v>
      </c>
    </row>
    <row r="8" spans="1:2" s="137" customFormat="1" ht="24" customHeight="1">
      <c r="A8" s="177" t="s">
        <v>900</v>
      </c>
      <c r="B8" s="178">
        <v>1392</v>
      </c>
    </row>
    <row r="9" spans="1:2" s="137" customFormat="1" ht="24" customHeight="1">
      <c r="A9" s="177" t="s">
        <v>901</v>
      </c>
      <c r="B9" s="178">
        <v>403</v>
      </c>
    </row>
    <row r="10" spans="1:2" s="137" customFormat="1" ht="24" customHeight="1">
      <c r="A10" s="177" t="s">
        <v>902</v>
      </c>
      <c r="B10" s="178">
        <v>20</v>
      </c>
    </row>
    <row r="11" spans="1:2" s="137" customFormat="1" ht="24" customHeight="1">
      <c r="A11" s="177" t="s">
        <v>903</v>
      </c>
      <c r="B11" s="178">
        <v>172</v>
      </c>
    </row>
    <row r="12" spans="1:2" s="137" customFormat="1" ht="24" customHeight="1">
      <c r="A12" s="177" t="s">
        <v>904</v>
      </c>
      <c r="B12" s="178">
        <v>138</v>
      </c>
    </row>
    <row r="13" spans="1:2" s="137" customFormat="1" ht="24" customHeight="1">
      <c r="A13" s="177" t="s">
        <v>905</v>
      </c>
      <c r="B13" s="178">
        <v>81</v>
      </c>
    </row>
    <row r="14" spans="1:2" s="137" customFormat="1" ht="24" customHeight="1">
      <c r="A14" s="177" t="s">
        <v>906</v>
      </c>
      <c r="B14" s="178">
        <v>7</v>
      </c>
    </row>
    <row r="15" spans="1:2" s="137" customFormat="1" ht="24" customHeight="1">
      <c r="A15" s="177" t="s">
        <v>907</v>
      </c>
      <c r="B15" s="178">
        <v>200</v>
      </c>
    </row>
    <row r="16" spans="1:2" s="137" customFormat="1" ht="24" customHeight="1">
      <c r="A16" s="177" t="s">
        <v>908</v>
      </c>
      <c r="B16" s="178">
        <v>1100</v>
      </c>
    </row>
    <row r="17" spans="1:2" s="137" customFormat="1" ht="24" customHeight="1">
      <c r="A17" s="177" t="s">
        <v>909</v>
      </c>
      <c r="B17" s="178">
        <v>81</v>
      </c>
    </row>
    <row r="18" spans="1:2" s="137" customFormat="1" ht="24" customHeight="1">
      <c r="A18" s="177" t="s">
        <v>910</v>
      </c>
      <c r="B18" s="178">
        <v>274</v>
      </c>
    </row>
    <row r="19" spans="1:2" s="137" customFormat="1" ht="24" customHeight="1">
      <c r="A19" s="177" t="s">
        <v>911</v>
      </c>
      <c r="B19" s="178">
        <v>9</v>
      </c>
    </row>
    <row r="20" spans="1:2" s="137" customFormat="1" ht="24" customHeight="1">
      <c r="A20" s="177" t="s">
        <v>912</v>
      </c>
      <c r="B20" s="178">
        <v>50</v>
      </c>
    </row>
    <row r="21" spans="1:2" s="137" customFormat="1" ht="24" customHeight="1">
      <c r="A21" s="177" t="s">
        <v>913</v>
      </c>
      <c r="B21" s="178">
        <v>11</v>
      </c>
    </row>
    <row r="22" spans="1:2" s="137" customFormat="1" ht="24" customHeight="1">
      <c r="A22" s="177" t="s">
        <v>914</v>
      </c>
      <c r="B22" s="178">
        <v>1072</v>
      </c>
    </row>
    <row r="23" spans="1:2" s="137" customFormat="1" ht="24" customHeight="1">
      <c r="A23" s="177" t="s">
        <v>915</v>
      </c>
      <c r="B23" s="178">
        <v>5</v>
      </c>
    </row>
    <row r="24" spans="1:2" s="137" customFormat="1" ht="24" customHeight="1">
      <c r="A24" s="177" t="s">
        <v>916</v>
      </c>
      <c r="B24" s="178">
        <v>35</v>
      </c>
    </row>
    <row r="25" spans="1:2" s="137" customFormat="1" ht="24" customHeight="1">
      <c r="A25" s="177" t="s">
        <v>917</v>
      </c>
      <c r="B25" s="178">
        <v>190</v>
      </c>
    </row>
    <row r="26" spans="1:2" s="137" customFormat="1" ht="24" customHeight="1">
      <c r="A26" s="177" t="s">
        <v>918</v>
      </c>
      <c r="B26" s="178">
        <v>60</v>
      </c>
    </row>
    <row r="27" spans="1:2" s="137" customFormat="1" ht="24" customHeight="1">
      <c r="A27" s="177" t="s">
        <v>919</v>
      </c>
      <c r="B27" s="178">
        <v>310</v>
      </c>
    </row>
    <row r="28" spans="1:2" s="137" customFormat="1" ht="24" customHeight="1">
      <c r="A28" s="177" t="s">
        <v>920</v>
      </c>
      <c r="B28" s="178">
        <v>392</v>
      </c>
    </row>
    <row r="29" spans="1:2" s="137" customFormat="1" ht="24" customHeight="1">
      <c r="A29" s="177" t="s">
        <v>921</v>
      </c>
      <c r="B29" s="178">
        <v>37</v>
      </c>
    </row>
    <row r="30" spans="1:2" s="137" customFormat="1" ht="24" customHeight="1">
      <c r="A30" s="177" t="s">
        <v>922</v>
      </c>
      <c r="B30" s="178">
        <v>248</v>
      </c>
    </row>
    <row r="31" spans="1:2" s="137" customFormat="1" ht="24" customHeight="1">
      <c r="A31" s="177" t="s">
        <v>923</v>
      </c>
      <c r="B31" s="178">
        <v>45</v>
      </c>
    </row>
    <row r="32" spans="1:2" s="137" customFormat="1" ht="24" customHeight="1">
      <c r="A32" s="177" t="s">
        <v>924</v>
      </c>
      <c r="B32" s="178">
        <v>239</v>
      </c>
    </row>
    <row r="33" spans="1:2" s="137" customFormat="1" ht="24" customHeight="1">
      <c r="A33" s="177" t="s">
        <v>925</v>
      </c>
      <c r="B33" s="178">
        <v>1548</v>
      </c>
    </row>
    <row r="34" spans="1:2" s="137" customFormat="1" ht="24" customHeight="1">
      <c r="A34" s="177" t="s">
        <v>926</v>
      </c>
      <c r="B34" s="178">
        <v>550</v>
      </c>
    </row>
    <row r="35" spans="1:2" s="137" customFormat="1" ht="24" customHeight="1">
      <c r="A35" s="177" t="s">
        <v>927</v>
      </c>
      <c r="B35" s="178">
        <v>22</v>
      </c>
    </row>
    <row r="36" spans="1:2" s="137" customFormat="1" ht="24" customHeight="1">
      <c r="A36" s="177" t="s">
        <v>928</v>
      </c>
      <c r="B36" s="178">
        <v>165</v>
      </c>
    </row>
    <row r="37" spans="1:2" s="137" customFormat="1" ht="24" customHeight="1">
      <c r="A37" s="177" t="s">
        <v>929</v>
      </c>
      <c r="B37" s="178">
        <v>12</v>
      </c>
    </row>
    <row r="38" spans="1:2" s="137" customFormat="1" ht="24" customHeight="1">
      <c r="A38" s="177" t="s">
        <v>930</v>
      </c>
      <c r="B38" s="178">
        <v>208</v>
      </c>
    </row>
    <row r="39" spans="1:2" s="137" customFormat="1" ht="24" customHeight="1">
      <c r="A39" s="177" t="s">
        <v>931</v>
      </c>
      <c r="B39" s="178">
        <v>875</v>
      </c>
    </row>
    <row r="40" spans="1:2" s="137" customFormat="1" ht="24" customHeight="1">
      <c r="A40" s="177" t="s">
        <v>932</v>
      </c>
      <c r="B40" s="178">
        <v>4</v>
      </c>
    </row>
    <row r="41" spans="1:2" s="137" customFormat="1" ht="24" customHeight="1">
      <c r="A41" s="177" t="s">
        <v>933</v>
      </c>
      <c r="B41" s="178">
        <v>31</v>
      </c>
    </row>
    <row r="42" spans="1:2" s="137" customFormat="1" ht="24" customHeight="1">
      <c r="A42" s="177" t="s">
        <v>934</v>
      </c>
      <c r="B42" s="178">
        <v>11</v>
      </c>
    </row>
    <row r="43" spans="1:2" s="137" customFormat="1" ht="24" customHeight="1">
      <c r="A43" s="177" t="s">
        <v>935</v>
      </c>
      <c r="B43" s="178">
        <v>20</v>
      </c>
    </row>
    <row r="44" spans="1:2" s="137" customFormat="1" ht="24" customHeight="1">
      <c r="A44" s="177" t="s">
        <v>936</v>
      </c>
      <c r="B44" s="178">
        <v>13</v>
      </c>
    </row>
    <row r="45" spans="1:2" s="137" customFormat="1" ht="24" customHeight="1">
      <c r="A45" s="177" t="s">
        <v>937</v>
      </c>
      <c r="B45" s="178">
        <v>21</v>
      </c>
    </row>
    <row r="46" spans="1:2" s="137" customFormat="1" ht="24" customHeight="1">
      <c r="A46" s="177" t="s">
        <v>938</v>
      </c>
      <c r="B46" s="178">
        <v>2</v>
      </c>
    </row>
    <row r="47" spans="1:2" s="137" customFormat="1" ht="24" customHeight="1">
      <c r="A47" s="177" t="s">
        <v>939</v>
      </c>
      <c r="B47" s="178">
        <v>2</v>
      </c>
    </row>
    <row r="48" spans="1:2" s="137" customFormat="1" ht="24" customHeight="1">
      <c r="A48" s="177" t="s">
        <v>940</v>
      </c>
      <c r="B48" s="178">
        <v>97</v>
      </c>
    </row>
    <row r="49" spans="1:2" s="137" customFormat="1" ht="24" customHeight="1">
      <c r="A49" s="177" t="s">
        <v>941</v>
      </c>
      <c r="B49" s="178">
        <v>20</v>
      </c>
    </row>
    <row r="50" spans="1:2" s="137" customFormat="1" ht="24" customHeight="1">
      <c r="A50" s="177" t="s">
        <v>942</v>
      </c>
      <c r="B50" s="178">
        <v>26</v>
      </c>
    </row>
    <row r="51" spans="1:2" s="137" customFormat="1" ht="24" customHeight="1">
      <c r="A51" s="177" t="s">
        <v>943</v>
      </c>
      <c r="B51" s="178">
        <v>33</v>
      </c>
    </row>
    <row r="52" spans="1:2" s="137" customFormat="1" ht="24" customHeight="1">
      <c r="A52" s="177" t="s">
        <v>943</v>
      </c>
      <c r="B52" s="178">
        <v>235</v>
      </c>
    </row>
    <row r="53" spans="1:2" s="137" customFormat="1" ht="24" customHeight="1">
      <c r="A53" s="177" t="s">
        <v>943</v>
      </c>
      <c r="B53" s="178">
        <v>269</v>
      </c>
    </row>
    <row r="54" spans="1:2" s="137" customFormat="1" ht="24" customHeight="1">
      <c r="A54" s="177" t="s">
        <v>944</v>
      </c>
      <c r="B54" s="178">
        <v>6</v>
      </c>
    </row>
    <row r="55" spans="1:2" s="137" customFormat="1" ht="24" customHeight="1">
      <c r="A55" s="177" t="s">
        <v>945</v>
      </c>
      <c r="B55" s="178">
        <v>92</v>
      </c>
    </row>
    <row r="56" spans="1:2" s="137" customFormat="1" ht="24" customHeight="1">
      <c r="A56" s="177" t="s">
        <v>946</v>
      </c>
      <c r="B56" s="178">
        <v>511</v>
      </c>
    </row>
    <row r="57" spans="1:2" s="137" customFormat="1" ht="24" customHeight="1">
      <c r="A57" s="177" t="s">
        <v>947</v>
      </c>
      <c r="B57" s="178">
        <v>285</v>
      </c>
    </row>
    <row r="58" spans="1:2" s="137" customFormat="1" ht="24" customHeight="1">
      <c r="A58" s="177" t="s">
        <v>948</v>
      </c>
      <c r="B58" s="178">
        <v>158</v>
      </c>
    </row>
    <row r="59" spans="1:2" s="137" customFormat="1" ht="24" customHeight="1">
      <c r="A59" s="177" t="s">
        <v>949</v>
      </c>
      <c r="B59" s="178">
        <v>61</v>
      </c>
    </row>
    <row r="60" spans="1:2" s="137" customFormat="1" ht="24" customHeight="1">
      <c r="A60" s="177" t="s">
        <v>950</v>
      </c>
      <c r="B60" s="178">
        <v>12</v>
      </c>
    </row>
    <row r="61" spans="1:2" s="137" customFormat="1" ht="24" customHeight="1">
      <c r="A61" s="177" t="s">
        <v>951</v>
      </c>
      <c r="B61" s="178">
        <v>64</v>
      </c>
    </row>
    <row r="62" spans="1:2" s="137" customFormat="1" ht="24" customHeight="1">
      <c r="A62" s="177" t="s">
        <v>952</v>
      </c>
      <c r="B62" s="178">
        <v>42</v>
      </c>
    </row>
    <row r="63" spans="1:2" s="137" customFormat="1" ht="24" customHeight="1">
      <c r="A63" s="177" t="s">
        <v>953</v>
      </c>
      <c r="B63" s="178">
        <v>8</v>
      </c>
    </row>
    <row r="64" spans="1:2" s="137" customFormat="1" ht="24" customHeight="1">
      <c r="A64" s="177" t="s">
        <v>954</v>
      </c>
      <c r="B64" s="178">
        <v>27</v>
      </c>
    </row>
    <row r="65" spans="1:2" s="137" customFormat="1" ht="24" customHeight="1">
      <c r="A65" s="177" t="s">
        <v>954</v>
      </c>
      <c r="B65" s="178">
        <v>135</v>
      </c>
    </row>
    <row r="66" spans="1:2" s="137" customFormat="1" ht="24" customHeight="1">
      <c r="A66" s="177" t="s">
        <v>955</v>
      </c>
      <c r="B66" s="178">
        <v>1</v>
      </c>
    </row>
    <row r="67" spans="1:2" s="137" customFormat="1" ht="24" customHeight="1">
      <c r="A67" s="177" t="s">
        <v>955</v>
      </c>
      <c r="B67" s="178">
        <v>45</v>
      </c>
    </row>
    <row r="68" spans="1:2" s="137" customFormat="1" ht="24" customHeight="1">
      <c r="A68" s="177" t="s">
        <v>956</v>
      </c>
      <c r="B68" s="178">
        <v>151</v>
      </c>
    </row>
    <row r="69" spans="1:2" s="137" customFormat="1" ht="24" customHeight="1">
      <c r="A69" s="177" t="s">
        <v>957</v>
      </c>
      <c r="B69" s="178">
        <v>343</v>
      </c>
    </row>
    <row r="70" spans="1:2" s="137" customFormat="1" ht="24" customHeight="1">
      <c r="A70" s="177" t="s">
        <v>958</v>
      </c>
      <c r="B70" s="178">
        <v>85</v>
      </c>
    </row>
    <row r="71" spans="1:2" s="137" customFormat="1" ht="24" customHeight="1">
      <c r="A71" s="177" t="s">
        <v>959</v>
      </c>
      <c r="B71" s="178">
        <v>15</v>
      </c>
    </row>
    <row r="72" spans="1:2" s="137" customFormat="1" ht="24" customHeight="1">
      <c r="A72" s="177" t="s">
        <v>960</v>
      </c>
      <c r="B72" s="178">
        <v>305</v>
      </c>
    </row>
    <row r="73" spans="1:2" s="137" customFormat="1" ht="24" customHeight="1">
      <c r="A73" s="177" t="s">
        <v>961</v>
      </c>
      <c r="B73" s="178">
        <v>4</v>
      </c>
    </row>
    <row r="74" spans="1:2" s="137" customFormat="1" ht="24" customHeight="1">
      <c r="A74" s="177" t="s">
        <v>962</v>
      </c>
      <c r="B74" s="178">
        <v>20</v>
      </c>
    </row>
    <row r="75" spans="1:2" s="137" customFormat="1" ht="24" customHeight="1">
      <c r="A75" s="177" t="s">
        <v>963</v>
      </c>
      <c r="B75" s="178">
        <v>5</v>
      </c>
    </row>
    <row r="76" spans="1:2" s="137" customFormat="1" ht="24" customHeight="1">
      <c r="A76" s="177" t="s">
        <v>964</v>
      </c>
      <c r="B76" s="178">
        <v>12</v>
      </c>
    </row>
    <row r="77" spans="1:2" s="137" customFormat="1" ht="24" customHeight="1">
      <c r="A77" s="177" t="s">
        <v>964</v>
      </c>
      <c r="B77" s="178">
        <v>16</v>
      </c>
    </row>
    <row r="78" spans="1:2" s="137" customFormat="1" ht="24" customHeight="1">
      <c r="A78" s="177" t="s">
        <v>965</v>
      </c>
      <c r="B78" s="178">
        <v>0</v>
      </c>
    </row>
    <row r="79" spans="1:2" s="137" customFormat="1" ht="24" customHeight="1">
      <c r="A79" s="177" t="s">
        <v>966</v>
      </c>
      <c r="B79" s="178">
        <v>10</v>
      </c>
    </row>
    <row r="80" spans="1:2" s="137" customFormat="1" ht="24" customHeight="1">
      <c r="A80" s="177" t="s">
        <v>967</v>
      </c>
      <c r="B80" s="178">
        <v>5</v>
      </c>
    </row>
    <row r="81" spans="1:2" s="137" customFormat="1" ht="24" customHeight="1">
      <c r="A81" s="177" t="s">
        <v>968</v>
      </c>
      <c r="B81" s="178">
        <v>1</v>
      </c>
    </row>
    <row r="82" spans="1:2" s="137" customFormat="1" ht="24" customHeight="1">
      <c r="A82" s="177" t="s">
        <v>969</v>
      </c>
      <c r="B82" s="178">
        <v>3</v>
      </c>
    </row>
    <row r="83" spans="1:2" s="137" customFormat="1" ht="24" customHeight="1">
      <c r="A83" s="177" t="s">
        <v>970</v>
      </c>
      <c r="B83" s="178">
        <v>-2</v>
      </c>
    </row>
    <row r="84" spans="1:2" s="137" customFormat="1" ht="24" customHeight="1">
      <c r="A84" s="177" t="s">
        <v>971</v>
      </c>
      <c r="B84" s="178">
        <v>0</v>
      </c>
    </row>
    <row r="85" spans="1:2" s="137" customFormat="1" ht="24" customHeight="1">
      <c r="A85" s="177" t="s">
        <v>972</v>
      </c>
      <c r="B85" s="178">
        <v>28</v>
      </c>
    </row>
    <row r="86" spans="1:2" s="137" customFormat="1" ht="24" customHeight="1">
      <c r="A86" s="177" t="s">
        <v>973</v>
      </c>
      <c r="B86" s="178">
        <v>7</v>
      </c>
    </row>
    <row r="87" spans="1:2" s="137" customFormat="1" ht="24" customHeight="1">
      <c r="A87" s="177" t="s">
        <v>974</v>
      </c>
      <c r="B87" s="178">
        <v>13</v>
      </c>
    </row>
    <row r="88" spans="1:2" s="137" customFormat="1" ht="24" customHeight="1">
      <c r="A88" s="177" t="s">
        <v>975</v>
      </c>
      <c r="B88" s="178">
        <v>107</v>
      </c>
    </row>
    <row r="89" spans="1:2" s="137" customFormat="1" ht="24" customHeight="1">
      <c r="A89" s="177" t="s">
        <v>976</v>
      </c>
      <c r="B89" s="178">
        <v>2</v>
      </c>
    </row>
    <row r="90" spans="1:2" s="137" customFormat="1" ht="24" customHeight="1">
      <c r="A90" s="177" t="s">
        <v>977</v>
      </c>
      <c r="B90" s="178">
        <v>28</v>
      </c>
    </row>
    <row r="91" spans="1:2" s="137" customFormat="1" ht="24" customHeight="1">
      <c r="A91" s="177" t="s">
        <v>978</v>
      </c>
      <c r="B91" s="178">
        <v>182</v>
      </c>
    </row>
    <row r="92" spans="1:2" s="137" customFormat="1" ht="24" customHeight="1">
      <c r="A92" s="177" t="s">
        <v>979</v>
      </c>
      <c r="B92" s="178">
        <v>123</v>
      </c>
    </row>
    <row r="93" spans="1:2" s="137" customFormat="1" ht="24" customHeight="1">
      <c r="A93" s="177" t="s">
        <v>980</v>
      </c>
      <c r="B93" s="178">
        <v>30</v>
      </c>
    </row>
    <row r="94" spans="1:2" s="137" customFormat="1" ht="24" customHeight="1">
      <c r="A94" s="177" t="s">
        <v>981</v>
      </c>
      <c r="B94" s="178">
        <v>0</v>
      </c>
    </row>
    <row r="95" spans="1:2" s="137" customFormat="1" ht="24" customHeight="1">
      <c r="A95" s="177" t="s">
        <v>981</v>
      </c>
      <c r="B95" s="178">
        <v>40</v>
      </c>
    </row>
    <row r="96" spans="1:2" s="137" customFormat="1" ht="24" customHeight="1">
      <c r="A96" s="177" t="s">
        <v>982</v>
      </c>
      <c r="B96" s="178">
        <v>4</v>
      </c>
    </row>
    <row r="97" spans="1:2" s="137" customFormat="1" ht="24" customHeight="1">
      <c r="A97" s="177" t="s">
        <v>983</v>
      </c>
      <c r="B97" s="178">
        <v>15</v>
      </c>
    </row>
    <row r="98" spans="1:2" s="137" customFormat="1" ht="24" customHeight="1">
      <c r="A98" s="177" t="s">
        <v>984</v>
      </c>
      <c r="B98" s="178">
        <v>128</v>
      </c>
    </row>
    <row r="99" spans="1:2" s="137" customFormat="1" ht="24" customHeight="1">
      <c r="A99" s="177" t="s">
        <v>985</v>
      </c>
      <c r="B99" s="178">
        <v>61</v>
      </c>
    </row>
    <row r="100" spans="1:2" s="137" customFormat="1" ht="24" customHeight="1">
      <c r="A100" s="177" t="s">
        <v>986</v>
      </c>
      <c r="B100" s="178">
        <v>74</v>
      </c>
    </row>
    <row r="101" spans="1:2" s="137" customFormat="1" ht="24" customHeight="1">
      <c r="A101" s="177" t="s">
        <v>987</v>
      </c>
      <c r="B101" s="178">
        <v>75</v>
      </c>
    </row>
    <row r="102" spans="1:2" s="137" customFormat="1" ht="24" customHeight="1">
      <c r="A102" s="177" t="s">
        <v>988</v>
      </c>
      <c r="B102" s="178">
        <v>3</v>
      </c>
    </row>
    <row r="103" spans="1:2" s="137" customFormat="1" ht="24" customHeight="1">
      <c r="A103" s="177" t="s">
        <v>989</v>
      </c>
      <c r="B103" s="178">
        <v>235</v>
      </c>
    </row>
    <row r="104" spans="1:2" s="137" customFormat="1" ht="24" customHeight="1">
      <c r="A104" s="177" t="s">
        <v>990</v>
      </c>
      <c r="B104" s="178">
        <v>100</v>
      </c>
    </row>
    <row r="105" spans="1:2" s="137" customFormat="1" ht="24" customHeight="1">
      <c r="A105" s="177" t="s">
        <v>991</v>
      </c>
      <c r="B105" s="178">
        <v>40</v>
      </c>
    </row>
    <row r="106" spans="1:2" s="137" customFormat="1" ht="24" customHeight="1">
      <c r="A106" s="177" t="s">
        <v>992</v>
      </c>
      <c r="B106" s="178">
        <v>60</v>
      </c>
    </row>
    <row r="107" spans="1:2" s="137" customFormat="1" ht="24" customHeight="1">
      <c r="A107" s="177" t="s">
        <v>993</v>
      </c>
      <c r="B107" s="178">
        <v>275</v>
      </c>
    </row>
    <row r="108" spans="1:2" s="137" customFormat="1" ht="24" customHeight="1">
      <c r="A108" s="177" t="s">
        <v>994</v>
      </c>
      <c r="B108" s="178">
        <v>79</v>
      </c>
    </row>
    <row r="109" spans="1:2" s="137" customFormat="1" ht="24" customHeight="1">
      <c r="A109" s="177" t="s">
        <v>995</v>
      </c>
      <c r="B109" s="178">
        <v>300</v>
      </c>
    </row>
    <row r="110" spans="1:2" s="137" customFormat="1" ht="24" customHeight="1">
      <c r="A110" s="177" t="s">
        <v>996</v>
      </c>
      <c r="B110" s="178">
        <v>0</v>
      </c>
    </row>
    <row r="111" spans="1:2" s="137" customFormat="1" ht="24" customHeight="1">
      <c r="A111" s="177" t="s">
        <v>997</v>
      </c>
      <c r="B111" s="178">
        <v>10</v>
      </c>
    </row>
    <row r="112" spans="1:2" s="137" customFormat="1" ht="24" customHeight="1">
      <c r="A112" s="177" t="s">
        <v>998</v>
      </c>
      <c r="B112" s="178">
        <v>3</v>
      </c>
    </row>
    <row r="113" spans="1:2" s="137" customFormat="1" ht="24" customHeight="1">
      <c r="A113" s="177" t="s">
        <v>999</v>
      </c>
      <c r="B113" s="178">
        <v>18</v>
      </c>
    </row>
    <row r="114" spans="1:2" s="137" customFormat="1" ht="24" customHeight="1">
      <c r="A114" s="177" t="s">
        <v>1000</v>
      </c>
      <c r="B114" s="178">
        <v>500</v>
      </c>
    </row>
    <row r="115" spans="1:2" s="137" customFormat="1" ht="24" customHeight="1">
      <c r="A115" s="177" t="s">
        <v>1001</v>
      </c>
      <c r="B115" s="178">
        <v>65</v>
      </c>
    </row>
    <row r="116" spans="1:2" s="137" customFormat="1" ht="24" customHeight="1">
      <c r="A116" s="177" t="s">
        <v>1002</v>
      </c>
      <c r="B116" s="178">
        <v>213</v>
      </c>
    </row>
    <row r="117" spans="1:2" s="137" customFormat="1" ht="24" customHeight="1">
      <c r="A117" s="177" t="s">
        <v>1003</v>
      </c>
      <c r="B117" s="178">
        <v>8</v>
      </c>
    </row>
    <row r="118" spans="1:2" s="137" customFormat="1" ht="24" customHeight="1">
      <c r="A118" s="177" t="s">
        <v>1004</v>
      </c>
      <c r="B118" s="178">
        <v>169</v>
      </c>
    </row>
    <row r="119" spans="1:2" s="137" customFormat="1" ht="24" customHeight="1">
      <c r="A119" s="177" t="s">
        <v>1005</v>
      </c>
      <c r="B119" s="178">
        <v>54</v>
      </c>
    </row>
    <row r="120" spans="1:2" s="137" customFormat="1" ht="24" customHeight="1">
      <c r="A120" s="177" t="s">
        <v>1006</v>
      </c>
      <c r="B120" s="178">
        <v>-9</v>
      </c>
    </row>
    <row r="121" spans="1:2" s="137" customFormat="1" ht="24" customHeight="1">
      <c r="A121" s="177" t="s">
        <v>1007</v>
      </c>
      <c r="B121" s="178">
        <v>14</v>
      </c>
    </row>
    <row r="122" spans="1:2" s="137" customFormat="1" ht="24" customHeight="1">
      <c r="A122" s="177" t="s">
        <v>1008</v>
      </c>
      <c r="B122" s="178">
        <v>194</v>
      </c>
    </row>
    <row r="123" spans="1:2" s="137" customFormat="1" ht="24" customHeight="1">
      <c r="A123" s="177" t="s">
        <v>1009</v>
      </c>
      <c r="B123" s="178">
        <v>243</v>
      </c>
    </row>
    <row r="124" spans="1:2" s="137" customFormat="1" ht="24" customHeight="1">
      <c r="A124" s="177" t="s">
        <v>1010</v>
      </c>
      <c r="B124" s="178">
        <v>23</v>
      </c>
    </row>
    <row r="125" spans="1:2" s="137" customFormat="1" ht="24" customHeight="1">
      <c r="A125" s="177" t="s">
        <v>1011</v>
      </c>
      <c r="B125" s="178">
        <v>30</v>
      </c>
    </row>
    <row r="126" spans="1:2" s="137" customFormat="1" ht="24" customHeight="1">
      <c r="A126" s="177" t="s">
        <v>1012</v>
      </c>
      <c r="B126" s="178">
        <v>40</v>
      </c>
    </row>
    <row r="127" spans="1:2" s="137" customFormat="1" ht="24" customHeight="1">
      <c r="A127" s="177" t="s">
        <v>1013</v>
      </c>
      <c r="B127" s="178">
        <v>51</v>
      </c>
    </row>
    <row r="128" spans="1:2" s="137" customFormat="1" ht="24" customHeight="1">
      <c r="A128" s="177" t="s">
        <v>1014</v>
      </c>
      <c r="B128" s="178">
        <v>90</v>
      </c>
    </row>
    <row r="129" spans="1:2" s="137" customFormat="1" ht="24" customHeight="1">
      <c r="A129" s="177" t="s">
        <v>1015</v>
      </c>
      <c r="B129" s="178">
        <v>113</v>
      </c>
    </row>
    <row r="130" spans="1:2" s="137" customFormat="1" ht="24" customHeight="1">
      <c r="A130" s="177" t="s">
        <v>1016</v>
      </c>
      <c r="B130" s="178">
        <v>8</v>
      </c>
    </row>
    <row r="131" spans="1:2" s="137" customFormat="1" ht="24" customHeight="1">
      <c r="A131" s="177" t="s">
        <v>1017</v>
      </c>
      <c r="B131" s="178">
        <v>11</v>
      </c>
    </row>
    <row r="132" spans="1:2" s="137" customFormat="1" ht="24" customHeight="1">
      <c r="A132" s="177" t="s">
        <v>1018</v>
      </c>
      <c r="B132" s="178">
        <v>65</v>
      </c>
    </row>
    <row r="133" spans="1:2" s="137" customFormat="1" ht="24" customHeight="1">
      <c r="A133" s="177" t="s">
        <v>1019</v>
      </c>
      <c r="B133" s="178">
        <v>55</v>
      </c>
    </row>
    <row r="134" spans="1:2" s="137" customFormat="1" ht="24" customHeight="1">
      <c r="A134" s="177" t="s">
        <v>1020</v>
      </c>
      <c r="B134" s="178">
        <v>7040</v>
      </c>
    </row>
    <row r="135" spans="1:2" s="137" customFormat="1" ht="24" customHeight="1">
      <c r="A135" s="177" t="s">
        <v>1021</v>
      </c>
      <c r="B135" s="178">
        <v>353</v>
      </c>
    </row>
    <row r="136" spans="1:2" s="137" customFormat="1" ht="24" customHeight="1">
      <c r="A136" s="177" t="s">
        <v>1022</v>
      </c>
      <c r="B136" s="178">
        <v>2452</v>
      </c>
    </row>
    <row r="137" spans="1:2" s="137" customFormat="1" ht="24" customHeight="1">
      <c r="A137" s="177" t="s">
        <v>1023</v>
      </c>
      <c r="B137" s="178">
        <v>61</v>
      </c>
    </row>
    <row r="138" spans="1:2" s="137" customFormat="1" ht="24" customHeight="1">
      <c r="A138" s="177" t="s">
        <v>1024</v>
      </c>
      <c r="B138" s="178">
        <v>644</v>
      </c>
    </row>
    <row r="139" spans="1:2" s="137" customFormat="1" ht="24" customHeight="1">
      <c r="A139" s="177" t="s">
        <v>1025</v>
      </c>
      <c r="B139" s="178">
        <v>6</v>
      </c>
    </row>
    <row r="140" spans="1:2" s="137" customFormat="1" ht="24" customHeight="1">
      <c r="A140" s="177" t="s">
        <v>1026</v>
      </c>
      <c r="B140" s="178">
        <v>225</v>
      </c>
    </row>
    <row r="141" spans="1:2" s="137" customFormat="1" ht="24" customHeight="1">
      <c r="A141" s="177" t="s">
        <v>1027</v>
      </c>
      <c r="B141" s="178">
        <v>10514</v>
      </c>
    </row>
    <row r="142" spans="1:2" s="137" customFormat="1" ht="24" customHeight="1">
      <c r="A142" s="177" t="s">
        <v>1028</v>
      </c>
      <c r="B142" s="178">
        <v>776</v>
      </c>
    </row>
    <row r="143" spans="1:2" s="137" customFormat="1" ht="24" customHeight="1">
      <c r="A143" s="177" t="s">
        <v>1029</v>
      </c>
      <c r="B143" s="178">
        <v>160</v>
      </c>
    </row>
    <row r="144" spans="1:2" s="137" customFormat="1" ht="24" customHeight="1">
      <c r="A144" s="177" t="s">
        <v>1029</v>
      </c>
      <c r="B144" s="178">
        <v>737</v>
      </c>
    </row>
    <row r="145" spans="1:2" s="137" customFormat="1" ht="24" customHeight="1">
      <c r="A145" s="177" t="s">
        <v>1029</v>
      </c>
      <c r="B145" s="178">
        <v>79</v>
      </c>
    </row>
    <row r="146" spans="1:2" s="137" customFormat="1" ht="24" customHeight="1">
      <c r="A146" s="177" t="s">
        <v>1030</v>
      </c>
      <c r="B146" s="178">
        <v>100</v>
      </c>
    </row>
    <row r="147" spans="1:2" s="137" customFormat="1" ht="24" customHeight="1">
      <c r="A147" s="177" t="s">
        <v>1031</v>
      </c>
      <c r="B147" s="178">
        <v>115</v>
      </c>
    </row>
    <row r="148" spans="1:2" s="137" customFormat="1" ht="24" customHeight="1">
      <c r="A148" s="177" t="s">
        <v>1032</v>
      </c>
      <c r="B148" s="178">
        <v>3</v>
      </c>
    </row>
    <row r="149" spans="1:2" s="137" customFormat="1" ht="24" customHeight="1">
      <c r="A149" s="177" t="s">
        <v>1033</v>
      </c>
      <c r="B149" s="178">
        <v>128</v>
      </c>
    </row>
    <row r="150" spans="1:2" s="137" customFormat="1" ht="24" customHeight="1">
      <c r="A150" s="177" t="s">
        <v>1034</v>
      </c>
      <c r="B150" s="178">
        <v>305</v>
      </c>
    </row>
    <row r="151" spans="1:2" s="137" customFormat="1" ht="24" customHeight="1">
      <c r="A151" s="177" t="s">
        <v>1035</v>
      </c>
      <c r="B151" s="178">
        <v>1035</v>
      </c>
    </row>
    <row r="152" spans="1:2" s="137" customFormat="1" ht="24" customHeight="1">
      <c r="A152" s="177" t="s">
        <v>1036</v>
      </c>
      <c r="B152" s="178">
        <v>184</v>
      </c>
    </row>
    <row r="153" spans="1:2" s="137" customFormat="1" ht="24" customHeight="1">
      <c r="A153" s="177" t="s">
        <v>1037</v>
      </c>
      <c r="B153" s="178">
        <v>12</v>
      </c>
    </row>
    <row r="154" spans="1:2" s="137" customFormat="1" ht="24" customHeight="1">
      <c r="A154" s="177" t="s">
        <v>1038</v>
      </c>
      <c r="B154" s="178">
        <v>177</v>
      </c>
    </row>
    <row r="155" spans="1:2" s="137" customFormat="1" ht="24" customHeight="1">
      <c r="A155" s="177" t="s">
        <v>1039</v>
      </c>
      <c r="B155" s="178">
        <v>178</v>
      </c>
    </row>
    <row r="156" spans="1:2" s="137" customFormat="1" ht="24" customHeight="1">
      <c r="A156" s="177" t="s">
        <v>1040</v>
      </c>
      <c r="B156" s="178">
        <v>7</v>
      </c>
    </row>
    <row r="157" spans="1:2" s="137" customFormat="1" ht="24" customHeight="1">
      <c r="A157" s="177" t="s">
        <v>1041</v>
      </c>
      <c r="B157" s="178">
        <v>8</v>
      </c>
    </row>
    <row r="158" spans="1:2" s="137" customFormat="1" ht="24" customHeight="1">
      <c r="A158" s="177" t="s">
        <v>1042</v>
      </c>
      <c r="B158" s="178">
        <v>41</v>
      </c>
    </row>
    <row r="159" spans="1:2" s="137" customFormat="1" ht="24" customHeight="1">
      <c r="A159" s="177" t="s">
        <v>1043</v>
      </c>
      <c r="B159" s="178">
        <v>42</v>
      </c>
    </row>
    <row r="160" spans="1:2" s="137" customFormat="1" ht="24" customHeight="1">
      <c r="A160" s="177" t="s">
        <v>1044</v>
      </c>
      <c r="B160" s="178">
        <v>41</v>
      </c>
    </row>
    <row r="161" spans="1:2" s="137" customFormat="1" ht="24" customHeight="1">
      <c r="A161" s="177" t="s">
        <v>1045</v>
      </c>
      <c r="B161" s="178">
        <v>41</v>
      </c>
    </row>
    <row r="162" spans="1:2" s="137" customFormat="1" ht="24" customHeight="1">
      <c r="A162" s="177" t="s">
        <v>1046</v>
      </c>
      <c r="B162" s="178">
        <v>14</v>
      </c>
    </row>
    <row r="163" spans="1:2" s="137" customFormat="1" ht="24" customHeight="1">
      <c r="A163" s="177" t="s">
        <v>1047</v>
      </c>
      <c r="B163" s="178">
        <v>14</v>
      </c>
    </row>
    <row r="164" spans="1:2" s="137" customFormat="1" ht="24" customHeight="1">
      <c r="A164" s="177" t="s">
        <v>1048</v>
      </c>
      <c r="B164" s="178">
        <v>159</v>
      </c>
    </row>
    <row r="165" spans="1:2" s="137" customFormat="1" ht="24" customHeight="1">
      <c r="A165" s="177" t="s">
        <v>1049</v>
      </c>
      <c r="B165" s="178">
        <v>1</v>
      </c>
    </row>
    <row r="166" spans="1:2" s="137" customFormat="1" ht="24" customHeight="1">
      <c r="A166" s="177" t="s">
        <v>1049</v>
      </c>
      <c r="B166" s="178">
        <v>39</v>
      </c>
    </row>
    <row r="167" spans="1:2" s="137" customFormat="1" ht="24" customHeight="1">
      <c r="A167" s="177" t="s">
        <v>1050</v>
      </c>
      <c r="B167" s="178">
        <v>500</v>
      </c>
    </row>
    <row r="168" spans="1:2" s="137" customFormat="1" ht="24" customHeight="1">
      <c r="A168" s="177" t="s">
        <v>1051</v>
      </c>
      <c r="B168" s="178">
        <v>19</v>
      </c>
    </row>
    <row r="169" spans="1:2" s="137" customFormat="1" ht="24" customHeight="1">
      <c r="A169" s="177" t="s">
        <v>1052</v>
      </c>
      <c r="B169" s="178">
        <v>215</v>
      </c>
    </row>
    <row r="170" spans="1:2" s="137" customFormat="1" ht="24" customHeight="1">
      <c r="A170" s="177" t="s">
        <v>1053</v>
      </c>
      <c r="B170" s="178">
        <v>1300</v>
      </c>
    </row>
    <row r="171" spans="1:2" s="137" customFormat="1" ht="24" customHeight="1">
      <c r="A171" s="177" t="s">
        <v>1054</v>
      </c>
      <c r="B171" s="178">
        <v>64</v>
      </c>
    </row>
    <row r="172" spans="1:2" s="137" customFormat="1" ht="24" customHeight="1">
      <c r="A172" s="177" t="s">
        <v>1055</v>
      </c>
      <c r="B172" s="178">
        <v>3</v>
      </c>
    </row>
    <row r="173" spans="1:2" s="137" customFormat="1" ht="24" customHeight="1">
      <c r="A173" s="177" t="s">
        <v>1056</v>
      </c>
      <c r="B173" s="178">
        <v>6</v>
      </c>
    </row>
    <row r="174" spans="1:2" s="137" customFormat="1" ht="24" customHeight="1">
      <c r="A174" s="177" t="s">
        <v>1057</v>
      </c>
      <c r="B174" s="178">
        <v>34</v>
      </c>
    </row>
    <row r="175" spans="1:2" s="137" customFormat="1" ht="24" customHeight="1">
      <c r="A175" s="177" t="s">
        <v>1057</v>
      </c>
      <c r="B175" s="178">
        <v>143</v>
      </c>
    </row>
    <row r="176" spans="1:2" s="137" customFormat="1" ht="24" customHeight="1">
      <c r="A176" s="177" t="s">
        <v>1058</v>
      </c>
      <c r="B176" s="178">
        <v>191</v>
      </c>
    </row>
    <row r="177" spans="1:2" s="137" customFormat="1" ht="24" customHeight="1">
      <c r="A177" s="177" t="s">
        <v>1059</v>
      </c>
      <c r="B177" s="178">
        <v>333</v>
      </c>
    </row>
    <row r="178" spans="1:2" s="137" customFormat="1" ht="24" customHeight="1">
      <c r="A178" s="177" t="s">
        <v>1060</v>
      </c>
      <c r="B178" s="178">
        <v>9</v>
      </c>
    </row>
    <row r="179" spans="1:2" s="137" customFormat="1" ht="24" customHeight="1">
      <c r="A179" s="177" t="s">
        <v>1061</v>
      </c>
      <c r="B179" s="178">
        <v>7</v>
      </c>
    </row>
    <row r="180" spans="1:2" s="137" customFormat="1" ht="24" customHeight="1">
      <c r="A180" s="177" t="s">
        <v>1062</v>
      </c>
      <c r="B180" s="178">
        <v>128</v>
      </c>
    </row>
    <row r="181" spans="1:2" s="137" customFormat="1" ht="24" customHeight="1">
      <c r="A181" s="177" t="s">
        <v>1063</v>
      </c>
      <c r="B181" s="178">
        <v>596</v>
      </c>
    </row>
    <row r="182" spans="1:2" s="137" customFormat="1" ht="24" customHeight="1">
      <c r="A182" s="177" t="s">
        <v>1064</v>
      </c>
      <c r="B182" s="178">
        <v>15</v>
      </c>
    </row>
    <row r="183" spans="1:2" s="137" customFormat="1" ht="24" customHeight="1">
      <c r="A183" s="177" t="s">
        <v>1065</v>
      </c>
      <c r="B183" s="178">
        <v>13</v>
      </c>
    </row>
    <row r="184" spans="1:2" s="137" customFormat="1" ht="24" customHeight="1">
      <c r="A184" s="177" t="s">
        <v>1066</v>
      </c>
      <c r="B184" s="178">
        <v>230</v>
      </c>
    </row>
    <row r="185" spans="1:2" s="137" customFormat="1" ht="24" customHeight="1">
      <c r="A185" s="177" t="s">
        <v>1067</v>
      </c>
      <c r="B185" s="178">
        <v>1532</v>
      </c>
    </row>
    <row r="186" spans="1:2" s="145" customFormat="1" ht="24" customHeight="1">
      <c r="A186" s="142" t="s">
        <v>35</v>
      </c>
      <c r="B186" s="181">
        <f>SUM(B5:B185)</f>
        <v>48342</v>
      </c>
    </row>
  </sheetData>
  <mergeCells count="1">
    <mergeCell ref="A2:B2"/>
  </mergeCells>
  <phoneticPr fontId="2" type="noConversion"/>
  <printOptions horizontalCentered="1"/>
  <pageMargins left="0.98425196850393704" right="0.74803149606299213" top="1.1811023622047245" bottom="0.98425196850393704" header="0.51181102362204722" footer="0.51181102362204722"/>
  <pageSetup paperSize="9" scale="90" firstPageNumber="4294963191"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B13"/>
  <sheetViews>
    <sheetView topLeftCell="A7" workbookViewId="0">
      <selection activeCell="F9" sqref="F9"/>
    </sheetView>
  </sheetViews>
  <sheetFormatPr defaultRowHeight="15.75"/>
  <cols>
    <col min="1" max="1" width="41.625" style="66" customWidth="1"/>
    <col min="2" max="2" width="41.625" style="175" customWidth="1"/>
    <col min="3" max="16384" width="9" style="66"/>
  </cols>
  <sheetData>
    <row r="1" spans="1:2" ht="26.25" customHeight="1">
      <c r="A1" s="69" t="s">
        <v>146</v>
      </c>
    </row>
    <row r="2" spans="1:2" ht="24.75" customHeight="1">
      <c r="A2" s="196" t="s">
        <v>140</v>
      </c>
      <c r="B2" s="196"/>
    </row>
    <row r="3" spans="1:2" s="69" customFormat="1" ht="24" customHeight="1">
      <c r="B3" s="67" t="s">
        <v>34</v>
      </c>
    </row>
    <row r="4" spans="1:2" s="76" customFormat="1" ht="53.25" customHeight="1">
      <c r="A4" s="70" t="s">
        <v>115</v>
      </c>
      <c r="B4" s="81" t="s">
        <v>38</v>
      </c>
    </row>
    <row r="5" spans="1:2" s="80" customFormat="1" ht="53.25" customHeight="1">
      <c r="A5" s="151" t="s">
        <v>1069</v>
      </c>
      <c r="B5" s="183">
        <v>204</v>
      </c>
    </row>
    <row r="6" spans="1:2" s="80" customFormat="1" ht="53.25" customHeight="1">
      <c r="A6" s="151" t="s">
        <v>1070</v>
      </c>
      <c r="B6" s="183">
        <v>230</v>
      </c>
    </row>
    <row r="7" spans="1:2" s="80" customFormat="1" ht="53.25" customHeight="1">
      <c r="A7" s="151" t="s">
        <v>1071</v>
      </c>
      <c r="B7" s="183">
        <v>200</v>
      </c>
    </row>
    <row r="8" spans="1:2" s="80" customFormat="1" ht="53.25" customHeight="1">
      <c r="A8" s="151" t="s">
        <v>1072</v>
      </c>
      <c r="B8" s="183">
        <v>20000</v>
      </c>
    </row>
    <row r="9" spans="1:2" s="80" customFormat="1" ht="53.25" customHeight="1">
      <c r="A9" s="151" t="s">
        <v>1073</v>
      </c>
      <c r="B9" s="183">
        <v>796</v>
      </c>
    </row>
    <row r="10" spans="1:2" s="80" customFormat="1" ht="53.25" customHeight="1">
      <c r="A10" s="151" t="s">
        <v>1074</v>
      </c>
      <c r="B10" s="183">
        <v>436</v>
      </c>
    </row>
    <row r="11" spans="1:2" s="80" customFormat="1" ht="53.25" customHeight="1">
      <c r="A11" s="151" t="s">
        <v>1075</v>
      </c>
      <c r="B11" s="183">
        <v>840</v>
      </c>
    </row>
    <row r="12" spans="1:2" s="80" customFormat="1" ht="53.25" customHeight="1">
      <c r="A12" s="151" t="s">
        <v>1076</v>
      </c>
      <c r="B12" s="183">
        <v>110</v>
      </c>
    </row>
    <row r="13" spans="1:2" s="76" customFormat="1" ht="53.25" customHeight="1">
      <c r="A13" s="127" t="s">
        <v>35</v>
      </c>
      <c r="B13" s="81">
        <f>SUM(B5:B12)</f>
        <v>22816</v>
      </c>
    </row>
  </sheetData>
  <mergeCells count="1">
    <mergeCell ref="A2:B2"/>
  </mergeCells>
  <phoneticPr fontId="2" type="noConversion"/>
  <printOptions horizontalCentered="1"/>
  <pageMargins left="0.98425196850393704" right="0.74803149606299213" top="1.1811023622047245" bottom="0.98425196850393704" header="0.51181102362204722" footer="0.51181102362204722"/>
  <pageSetup paperSize="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X28"/>
  <sheetViews>
    <sheetView workbookViewId="0">
      <selection activeCell="L5" sqref="L5"/>
    </sheetView>
  </sheetViews>
  <sheetFormatPr defaultColWidth="7" defaultRowHeight="15"/>
  <cols>
    <col min="1" max="1" width="35.125" style="4" customWidth="1"/>
    <col min="2" max="2" width="29.625" style="164" customWidth="1"/>
    <col min="3" max="3" width="10.375" style="3" hidden="1" customWidth="1"/>
    <col min="4" max="4" width="9.625" style="28" hidden="1" customWidth="1"/>
    <col min="5" max="5" width="8.125" style="28" hidden="1" customWidth="1"/>
    <col min="6" max="6" width="9.625" style="29" hidden="1" customWidth="1"/>
    <col min="7" max="7" width="17.5" style="29" hidden="1" customWidth="1"/>
    <col min="8" max="8" width="12.5" style="30" hidden="1" customWidth="1"/>
    <col min="9" max="9" width="7" style="31" hidden="1" customWidth="1"/>
    <col min="10" max="11" width="7" style="28" hidden="1" customWidth="1"/>
    <col min="12" max="12" width="13.875" style="28" hidden="1" customWidth="1"/>
    <col min="13" max="13" width="7.875" style="28" hidden="1" customWidth="1"/>
    <col min="14" max="14" width="9.5" style="28" hidden="1" customWidth="1"/>
    <col min="15" max="15" width="6.875" style="28" hidden="1" customWidth="1"/>
    <col min="16" max="16" width="9" style="28" hidden="1" customWidth="1"/>
    <col min="17" max="17" width="5.875" style="28" hidden="1" customWidth="1"/>
    <col min="18" max="18" width="5.25" style="28" hidden="1" customWidth="1"/>
    <col min="19" max="19" width="6.5" style="28" hidden="1" customWidth="1"/>
    <col min="20" max="21" width="7" style="28" hidden="1" customWidth="1"/>
    <col min="22" max="22" width="10.625" style="28" hidden="1" customWidth="1"/>
    <col min="23" max="23" width="10.5" style="28" hidden="1" customWidth="1"/>
    <col min="24" max="24" width="7" style="28" hidden="1" customWidth="1"/>
    <col min="25" max="16384" width="7" style="28"/>
  </cols>
  <sheetData>
    <row r="1" spans="1:24" ht="29.25" customHeight="1">
      <c r="A1" s="27" t="s">
        <v>116</v>
      </c>
    </row>
    <row r="2" spans="1:24" ht="28.5" customHeight="1">
      <c r="A2" s="191" t="s">
        <v>125</v>
      </c>
      <c r="B2" s="192"/>
      <c r="F2" s="28"/>
      <c r="G2" s="28"/>
      <c r="H2" s="28"/>
    </row>
    <row r="3" spans="1:24" s="3" customFormat="1" ht="21.75" customHeight="1">
      <c r="A3" s="4"/>
      <c r="B3" s="121" t="s">
        <v>18</v>
      </c>
      <c r="D3" s="3">
        <v>12.11</v>
      </c>
      <c r="F3" s="3">
        <v>12.22</v>
      </c>
      <c r="I3" s="2"/>
      <c r="L3" s="3">
        <v>1.2</v>
      </c>
    </row>
    <row r="4" spans="1:24" s="3" customFormat="1" ht="39" customHeight="1">
      <c r="A4" s="20" t="s">
        <v>104</v>
      </c>
      <c r="B4" s="35" t="s">
        <v>33</v>
      </c>
      <c r="F4" s="36" t="s">
        <v>21</v>
      </c>
      <c r="G4" s="36" t="s">
        <v>22</v>
      </c>
      <c r="H4" s="36" t="s">
        <v>23</v>
      </c>
      <c r="I4" s="2"/>
      <c r="L4" s="36" t="s">
        <v>21</v>
      </c>
      <c r="M4" s="37" t="s">
        <v>22</v>
      </c>
      <c r="N4" s="36" t="s">
        <v>23</v>
      </c>
    </row>
    <row r="5" spans="1:24" s="4" customFormat="1" ht="39" customHeight="1">
      <c r="A5" s="146" t="s">
        <v>105</v>
      </c>
      <c r="B5" s="165">
        <f>SUM(B6:B9)</f>
        <v>22816</v>
      </c>
      <c r="C5" s="4">
        <v>105429</v>
      </c>
      <c r="D5" s="4">
        <v>595734.14</v>
      </c>
      <c r="E5" s="4">
        <f>104401+13602</f>
        <v>118003</v>
      </c>
      <c r="F5" s="56" t="s">
        <v>8</v>
      </c>
      <c r="G5" s="56" t="s">
        <v>24</v>
      </c>
      <c r="H5" s="56">
        <v>596221.15</v>
      </c>
      <c r="I5" s="4" t="e">
        <f>F5-A5</f>
        <v>#VALUE!</v>
      </c>
      <c r="J5" s="4">
        <f t="shared" ref="J5:J11" si="0">H5-B5</f>
        <v>573405.15</v>
      </c>
      <c r="K5" s="4">
        <v>75943</v>
      </c>
      <c r="L5" s="56" t="s">
        <v>8</v>
      </c>
      <c r="M5" s="56" t="s">
        <v>24</v>
      </c>
      <c r="N5" s="56">
        <v>643048.94999999995</v>
      </c>
      <c r="O5" s="4" t="e">
        <f>L5-A5</f>
        <v>#VALUE!</v>
      </c>
      <c r="P5" s="4">
        <f t="shared" ref="P5:P11" si="1">N5-B5</f>
        <v>620232.94999999995</v>
      </c>
      <c r="R5" s="4">
        <v>717759</v>
      </c>
      <c r="T5" s="57" t="s">
        <v>8</v>
      </c>
      <c r="U5" s="57" t="s">
        <v>24</v>
      </c>
      <c r="V5" s="57">
        <v>659380.53</v>
      </c>
      <c r="W5" s="4">
        <f t="shared" ref="W5:W11" si="2">B5-V5</f>
        <v>-636564.53</v>
      </c>
      <c r="X5" s="4" t="e">
        <f>T5-A5</f>
        <v>#VALUE!</v>
      </c>
    </row>
    <row r="6" spans="1:24" s="4" customFormat="1" ht="39" customHeight="1">
      <c r="A6" s="146" t="s">
        <v>1085</v>
      </c>
      <c r="B6" s="165">
        <v>796</v>
      </c>
      <c r="F6" s="56"/>
      <c r="G6" s="56"/>
      <c r="H6" s="56"/>
      <c r="L6" s="56"/>
      <c r="M6" s="56"/>
      <c r="N6" s="56"/>
      <c r="T6" s="57"/>
      <c r="U6" s="57"/>
      <c r="V6" s="57"/>
    </row>
    <row r="7" spans="1:24" s="4" customFormat="1" ht="39" customHeight="1">
      <c r="A7" s="146" t="s">
        <v>1086</v>
      </c>
      <c r="B7" s="165">
        <v>21380</v>
      </c>
      <c r="F7" s="56"/>
      <c r="G7" s="56"/>
      <c r="H7" s="56"/>
      <c r="L7" s="56"/>
      <c r="M7" s="56"/>
      <c r="N7" s="56"/>
      <c r="T7" s="57"/>
      <c r="U7" s="57"/>
      <c r="V7" s="57"/>
    </row>
    <row r="8" spans="1:24" s="4" customFormat="1" ht="39" customHeight="1">
      <c r="A8" s="146" t="s">
        <v>1087</v>
      </c>
      <c r="B8" s="165">
        <v>204</v>
      </c>
      <c r="F8" s="56"/>
      <c r="G8" s="56"/>
      <c r="H8" s="56"/>
      <c r="L8" s="56"/>
      <c r="M8" s="56"/>
      <c r="N8" s="56"/>
      <c r="T8" s="57"/>
      <c r="U8" s="57"/>
      <c r="V8" s="57"/>
    </row>
    <row r="9" spans="1:24" s="4" customFormat="1" ht="39" customHeight="1">
      <c r="A9" s="146" t="s">
        <v>1088</v>
      </c>
      <c r="B9" s="165">
        <v>436</v>
      </c>
      <c r="F9" s="56"/>
      <c r="G9" s="56"/>
      <c r="H9" s="56"/>
      <c r="L9" s="56"/>
      <c r="M9" s="56"/>
      <c r="N9" s="56"/>
      <c r="T9" s="57"/>
      <c r="U9" s="57"/>
      <c r="V9" s="57"/>
    </row>
    <row r="10" spans="1:24" s="3" customFormat="1" ht="39" customHeight="1">
      <c r="A10" s="146" t="s">
        <v>111</v>
      </c>
      <c r="B10" s="166"/>
      <c r="C10" s="39">
        <v>105429</v>
      </c>
      <c r="D10" s="40">
        <v>595734.14</v>
      </c>
      <c r="E10" s="3">
        <f>104401+13602</f>
        <v>118003</v>
      </c>
      <c r="F10" s="41" t="s">
        <v>8</v>
      </c>
      <c r="G10" s="41" t="s">
        <v>24</v>
      </c>
      <c r="H10" s="42">
        <v>596221.15</v>
      </c>
      <c r="I10" s="2" t="e">
        <f>F10-A10</f>
        <v>#VALUE!</v>
      </c>
      <c r="J10" s="39">
        <f t="shared" si="0"/>
        <v>596221.15</v>
      </c>
      <c r="K10" s="39">
        <v>75943</v>
      </c>
      <c r="L10" s="41" t="s">
        <v>8</v>
      </c>
      <c r="M10" s="41" t="s">
        <v>24</v>
      </c>
      <c r="N10" s="42">
        <v>643048.94999999995</v>
      </c>
      <c r="O10" s="2" t="e">
        <f>L10-A10</f>
        <v>#VALUE!</v>
      </c>
      <c r="P10" s="39">
        <f t="shared" si="1"/>
        <v>643048.94999999995</v>
      </c>
      <c r="R10" s="3">
        <v>717759</v>
      </c>
      <c r="T10" s="43" t="s">
        <v>8</v>
      </c>
      <c r="U10" s="43" t="s">
        <v>24</v>
      </c>
      <c r="V10" s="44">
        <v>659380.53</v>
      </c>
      <c r="W10" s="3">
        <f t="shared" si="2"/>
        <v>-659380.53</v>
      </c>
      <c r="X10" s="3" t="e">
        <f>T10-A10</f>
        <v>#VALUE!</v>
      </c>
    </row>
    <row r="11" spans="1:24" s="3" customFormat="1" ht="39" customHeight="1">
      <c r="A11" s="19" t="s">
        <v>4</v>
      </c>
      <c r="B11" s="166"/>
      <c r="C11" s="46"/>
      <c r="D11" s="46">
        <v>135.6</v>
      </c>
      <c r="F11" s="41" t="s">
        <v>5</v>
      </c>
      <c r="G11" s="41" t="s">
        <v>27</v>
      </c>
      <c r="H11" s="42">
        <v>135.6</v>
      </c>
      <c r="I11" s="2" t="e">
        <f>F11-A11</f>
        <v>#VALUE!</v>
      </c>
      <c r="J11" s="39">
        <f t="shared" si="0"/>
        <v>135.6</v>
      </c>
      <c r="K11" s="39"/>
      <c r="L11" s="41" t="s">
        <v>5</v>
      </c>
      <c r="M11" s="41" t="s">
        <v>27</v>
      </c>
      <c r="N11" s="42">
        <v>135.6</v>
      </c>
      <c r="O11" s="2" t="e">
        <f>L11-A11</f>
        <v>#VALUE!</v>
      </c>
      <c r="P11" s="39">
        <f t="shared" si="1"/>
        <v>135.6</v>
      </c>
      <c r="T11" s="43" t="s">
        <v>5</v>
      </c>
      <c r="U11" s="43" t="s">
        <v>27</v>
      </c>
      <c r="V11" s="44">
        <v>135.6</v>
      </c>
      <c r="W11" s="3">
        <f t="shared" si="2"/>
        <v>-135.6</v>
      </c>
      <c r="X11" s="3" t="e">
        <f>T11-A11</f>
        <v>#VALUE!</v>
      </c>
    </row>
    <row r="12" spans="1:24" s="3" customFormat="1" ht="39" customHeight="1">
      <c r="A12" s="155" t="s">
        <v>9</v>
      </c>
      <c r="B12" s="35">
        <f>B5+B10</f>
        <v>22816</v>
      </c>
      <c r="F12" s="36" t="str">
        <f>""</f>
        <v/>
      </c>
      <c r="G12" s="36" t="str">
        <f>""</f>
        <v/>
      </c>
      <c r="H12" s="36" t="str">
        <f>""</f>
        <v/>
      </c>
      <c r="I12" s="2"/>
      <c r="L12" s="36" t="str">
        <f>""</f>
        <v/>
      </c>
      <c r="M12" s="37" t="str">
        <f>""</f>
        <v/>
      </c>
      <c r="N12" s="36" t="str">
        <f>""</f>
        <v/>
      </c>
      <c r="V12" s="8" t="e">
        <f>V13+#REF!+#REF!+#REF!+#REF!+#REF!+#REF!+#REF!+#REF!+#REF!+#REF!+#REF!+#REF!+#REF!+#REF!+#REF!+#REF!+#REF!+#REF!+#REF!+#REF!</f>
        <v>#REF!</v>
      </c>
      <c r="W12" s="8" t="e">
        <f>W13+#REF!+#REF!+#REF!+#REF!+#REF!+#REF!+#REF!+#REF!+#REF!+#REF!+#REF!+#REF!+#REF!+#REF!+#REF!+#REF!+#REF!+#REF!+#REF!+#REF!</f>
        <v>#REF!</v>
      </c>
    </row>
    <row r="13" spans="1:24" ht="19.5" customHeight="1">
      <c r="P13" s="47"/>
      <c r="T13" s="48" t="s">
        <v>3</v>
      </c>
      <c r="U13" s="48" t="s">
        <v>29</v>
      </c>
      <c r="V13" s="49">
        <v>19998</v>
      </c>
      <c r="W13" s="28">
        <f>B13-V13</f>
        <v>-19998</v>
      </c>
      <c r="X13" s="28">
        <f>T13-A13</f>
        <v>232</v>
      </c>
    </row>
    <row r="14" spans="1:24" ht="19.5" customHeight="1">
      <c r="P14" s="47"/>
      <c r="T14" s="48" t="s">
        <v>2</v>
      </c>
      <c r="U14" s="48" t="s">
        <v>30</v>
      </c>
      <c r="V14" s="49">
        <v>19998</v>
      </c>
      <c r="W14" s="28">
        <f>B14-V14</f>
        <v>-19998</v>
      </c>
      <c r="X14" s="28">
        <f>T14-A14</f>
        <v>23203</v>
      </c>
    </row>
    <row r="15" spans="1:24" ht="19.5" customHeight="1">
      <c r="P15" s="47"/>
      <c r="T15" s="48" t="s">
        <v>1</v>
      </c>
      <c r="U15" s="48" t="s">
        <v>31</v>
      </c>
      <c r="V15" s="49">
        <v>19998</v>
      </c>
      <c r="W15" s="28">
        <f>B15-V15</f>
        <v>-19998</v>
      </c>
      <c r="X15" s="28">
        <f>T15-A15</f>
        <v>2320301</v>
      </c>
    </row>
    <row r="16" spans="1:24" ht="19.5" customHeight="1">
      <c r="P16" s="47"/>
    </row>
    <row r="17" spans="16:16" ht="19.5" customHeight="1">
      <c r="P17" s="47"/>
    </row>
    <row r="18" spans="16:16" ht="19.5" customHeight="1">
      <c r="P18" s="47"/>
    </row>
    <row r="19" spans="16:16" ht="19.5" customHeight="1">
      <c r="P19" s="47"/>
    </row>
    <row r="20" spans="16:16" ht="19.5" customHeight="1">
      <c r="P20" s="47"/>
    </row>
    <row r="21" spans="16:16" ht="19.5" customHeight="1">
      <c r="P21" s="47"/>
    </row>
    <row r="22" spans="16:16" ht="19.5" customHeight="1">
      <c r="P22" s="47"/>
    </row>
    <row r="23" spans="16:16" ht="19.5" customHeight="1">
      <c r="P23" s="47"/>
    </row>
    <row r="24" spans="16:16" ht="19.5" customHeight="1">
      <c r="P24" s="47"/>
    </row>
    <row r="25" spans="16:16" ht="19.5" customHeight="1">
      <c r="P25" s="47"/>
    </row>
    <row r="26" spans="16:16" ht="19.5" customHeight="1">
      <c r="P26" s="47"/>
    </row>
    <row r="27" spans="16:16" ht="19.5" customHeight="1">
      <c r="P27" s="47"/>
    </row>
    <row r="28" spans="16:16" ht="19.5" customHeight="1">
      <c r="P28" s="47"/>
    </row>
  </sheetData>
  <mergeCells count="1">
    <mergeCell ref="A2:B2"/>
  </mergeCells>
  <phoneticPr fontId="2" type="noConversion"/>
  <printOptions horizontalCentered="1"/>
  <pageMargins left="0.98425196850393704" right="0.74803149606299213" top="1.1811023622047245" bottom="0.98425196850393704" header="0.51181102362204722" footer="0.51181102362204722"/>
  <pageSetup paperSize="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Y33"/>
  <sheetViews>
    <sheetView workbookViewId="0">
      <selection activeCell="L5" sqref="L5"/>
    </sheetView>
  </sheetViews>
  <sheetFormatPr defaultColWidth="7" defaultRowHeight="15"/>
  <cols>
    <col min="1" max="1" width="14.375" style="4" customWidth="1"/>
    <col min="2" max="2" width="46.625" style="3" customWidth="1"/>
    <col min="3" max="3" width="13" style="164" customWidth="1"/>
    <col min="4" max="4" width="10.375" style="3" hidden="1" customWidth="1"/>
    <col min="5" max="5" width="9.625" style="28" hidden="1" customWidth="1"/>
    <col min="6" max="6" width="8.125" style="28" hidden="1" customWidth="1"/>
    <col min="7" max="7" width="9.625" style="29" hidden="1" customWidth="1"/>
    <col min="8" max="8" width="17.5" style="29" hidden="1" customWidth="1"/>
    <col min="9" max="9" width="12.5" style="30" hidden="1" customWidth="1"/>
    <col min="10" max="10" width="7" style="31" hidden="1" customWidth="1"/>
    <col min="11" max="12" width="7" style="28" hidden="1" customWidth="1"/>
    <col min="13" max="13" width="13.875" style="28" hidden="1" customWidth="1"/>
    <col min="14" max="14" width="7.875" style="28" hidden="1" customWidth="1"/>
    <col min="15" max="15" width="9.5" style="28" hidden="1" customWidth="1"/>
    <col min="16" max="16" width="6.875" style="28" hidden="1" customWidth="1"/>
    <col min="17" max="17" width="9" style="28" hidden="1" customWidth="1"/>
    <col min="18" max="18" width="5.875" style="28" hidden="1" customWidth="1"/>
    <col min="19" max="19" width="5.25" style="28" hidden="1" customWidth="1"/>
    <col min="20" max="20" width="6.5" style="28" hidden="1" customWidth="1"/>
    <col min="21" max="22" width="7" style="28" hidden="1" customWidth="1"/>
    <col min="23" max="23" width="10.625" style="28" hidden="1" customWidth="1"/>
    <col min="24" max="24" width="10.5" style="28" hidden="1" customWidth="1"/>
    <col min="25" max="25" width="7" style="28" hidden="1" customWidth="1"/>
    <col min="26" max="16384" width="7" style="28"/>
  </cols>
  <sheetData>
    <row r="1" spans="1:25" ht="20.25" customHeight="1">
      <c r="A1" s="27" t="s">
        <v>147</v>
      </c>
    </row>
    <row r="2" spans="1:25" ht="23.25">
      <c r="A2" s="191" t="s">
        <v>126</v>
      </c>
      <c r="B2" s="193"/>
      <c r="C2" s="192"/>
      <c r="G2" s="28"/>
      <c r="H2" s="28"/>
      <c r="I2" s="28"/>
    </row>
    <row r="3" spans="1:25" s="3" customFormat="1">
      <c r="A3" s="4"/>
      <c r="C3" s="164" t="s">
        <v>18</v>
      </c>
      <c r="E3" s="3">
        <v>12.11</v>
      </c>
      <c r="G3" s="3">
        <v>12.22</v>
      </c>
      <c r="J3" s="2"/>
      <c r="M3" s="3">
        <v>1.2</v>
      </c>
    </row>
    <row r="4" spans="1:25" s="23" customFormat="1" ht="43.5" customHeight="1">
      <c r="A4" s="20" t="s">
        <v>11</v>
      </c>
      <c r="B4" s="21" t="s">
        <v>12</v>
      </c>
      <c r="C4" s="22" t="s">
        <v>45</v>
      </c>
      <c r="G4" s="24" t="s">
        <v>11</v>
      </c>
      <c r="H4" s="24" t="s">
        <v>10</v>
      </c>
      <c r="I4" s="24" t="s">
        <v>9</v>
      </c>
      <c r="J4" s="25"/>
      <c r="M4" s="24" t="s">
        <v>11</v>
      </c>
      <c r="N4" s="26" t="s">
        <v>10</v>
      </c>
      <c r="O4" s="24" t="s">
        <v>9</v>
      </c>
    </row>
    <row r="5" spans="1:25" s="4" customFormat="1" ht="43.5" customHeight="1">
      <c r="A5" s="7" t="s">
        <v>46</v>
      </c>
      <c r="B5" s="146" t="s">
        <v>110</v>
      </c>
      <c r="C5" s="93" t="s">
        <v>1098</v>
      </c>
      <c r="D5" s="4">
        <v>105429</v>
      </c>
      <c r="E5" s="4">
        <v>595734.14</v>
      </c>
      <c r="F5" s="4">
        <f>104401+13602</f>
        <v>118003</v>
      </c>
      <c r="G5" s="56" t="s">
        <v>8</v>
      </c>
      <c r="H5" s="56" t="s">
        <v>24</v>
      </c>
      <c r="I5" s="56">
        <v>596221.15</v>
      </c>
      <c r="J5" s="4">
        <f t="shared" ref="J5:J7" si="0">G5-A5</f>
        <v>-7</v>
      </c>
      <c r="K5" s="4">
        <f t="shared" ref="K5:K7" si="1">I5-C5</f>
        <v>595425.15</v>
      </c>
      <c r="L5" s="4">
        <v>75943</v>
      </c>
      <c r="M5" s="56" t="s">
        <v>8</v>
      </c>
      <c r="N5" s="56" t="s">
        <v>24</v>
      </c>
      <c r="O5" s="56">
        <v>643048.94999999995</v>
      </c>
      <c r="P5" s="4">
        <f t="shared" ref="P5:P7" si="2">M5-A5</f>
        <v>-7</v>
      </c>
      <c r="Q5" s="4">
        <f t="shared" ref="Q5:Q7" si="3">O5-C5</f>
        <v>642252.94999999995</v>
      </c>
      <c r="S5" s="4">
        <v>717759</v>
      </c>
      <c r="U5" s="57" t="s">
        <v>8</v>
      </c>
      <c r="V5" s="57" t="s">
        <v>24</v>
      </c>
      <c r="W5" s="57">
        <v>659380.53</v>
      </c>
      <c r="X5" s="4">
        <f t="shared" ref="X5:X7" si="4">C5-W5</f>
        <v>-658584.53</v>
      </c>
      <c r="Y5" s="4">
        <f t="shared" ref="Y5:Y7" si="5">U5-A5</f>
        <v>-7</v>
      </c>
    </row>
    <row r="6" spans="1:25" s="58" customFormat="1" ht="43.5" customHeight="1">
      <c r="A6" s="6" t="s">
        <v>1089</v>
      </c>
      <c r="B6" s="85" t="s">
        <v>1077</v>
      </c>
      <c r="C6" s="93" t="s">
        <v>1068</v>
      </c>
      <c r="E6" s="58">
        <v>7616.62</v>
      </c>
      <c r="G6" s="59" t="s">
        <v>7</v>
      </c>
      <c r="H6" s="59" t="s">
        <v>25</v>
      </c>
      <c r="I6" s="59">
        <v>7616.62</v>
      </c>
      <c r="J6" s="58">
        <f t="shared" si="0"/>
        <v>-721</v>
      </c>
      <c r="K6" s="58">
        <f t="shared" si="1"/>
        <v>6820.62</v>
      </c>
      <c r="M6" s="59" t="s">
        <v>7</v>
      </c>
      <c r="N6" s="59" t="s">
        <v>25</v>
      </c>
      <c r="O6" s="59">
        <v>7749.58</v>
      </c>
      <c r="P6" s="58">
        <f t="shared" si="2"/>
        <v>-721</v>
      </c>
      <c r="Q6" s="58">
        <f t="shared" si="3"/>
        <v>6953.58</v>
      </c>
      <c r="U6" s="60" t="s">
        <v>7</v>
      </c>
      <c r="V6" s="60" t="s">
        <v>25</v>
      </c>
      <c r="W6" s="60">
        <v>8475.4699999999993</v>
      </c>
      <c r="X6" s="58">
        <f t="shared" si="4"/>
        <v>-7679.4699999999993</v>
      </c>
      <c r="Y6" s="58">
        <f t="shared" si="5"/>
        <v>-721</v>
      </c>
    </row>
    <row r="7" spans="1:25" s="3" customFormat="1" ht="43.5" customHeight="1">
      <c r="A7" s="7" t="s">
        <v>47</v>
      </c>
      <c r="B7" s="7" t="s">
        <v>44</v>
      </c>
      <c r="C7" s="166">
        <f>SUM(C8:C12)</f>
        <v>21380</v>
      </c>
      <c r="D7" s="39">
        <v>105429</v>
      </c>
      <c r="E7" s="40">
        <v>595734.14</v>
      </c>
      <c r="F7" s="3">
        <f>104401+13602</f>
        <v>118003</v>
      </c>
      <c r="G7" s="41" t="s">
        <v>8</v>
      </c>
      <c r="H7" s="41" t="s">
        <v>24</v>
      </c>
      <c r="I7" s="42">
        <v>596221.15</v>
      </c>
      <c r="J7" s="2">
        <f t="shared" si="0"/>
        <v>-11</v>
      </c>
      <c r="K7" s="39">
        <f t="shared" si="1"/>
        <v>574841.15</v>
      </c>
      <c r="L7" s="39">
        <v>75943</v>
      </c>
      <c r="M7" s="41" t="s">
        <v>8</v>
      </c>
      <c r="N7" s="41" t="s">
        <v>24</v>
      </c>
      <c r="O7" s="42">
        <v>643048.94999999995</v>
      </c>
      <c r="P7" s="2">
        <f t="shared" si="2"/>
        <v>-11</v>
      </c>
      <c r="Q7" s="39">
        <f t="shared" si="3"/>
        <v>621668.94999999995</v>
      </c>
      <c r="S7" s="3">
        <v>717759</v>
      </c>
      <c r="U7" s="43" t="s">
        <v>8</v>
      </c>
      <c r="V7" s="43" t="s">
        <v>24</v>
      </c>
      <c r="W7" s="44">
        <v>659380.53</v>
      </c>
      <c r="X7" s="3">
        <f t="shared" si="4"/>
        <v>-638000.53</v>
      </c>
      <c r="Y7" s="3">
        <f t="shared" si="5"/>
        <v>-11</v>
      </c>
    </row>
    <row r="8" spans="1:25" s="3" customFormat="1" ht="43.5" customHeight="1">
      <c r="A8" s="6" t="s">
        <v>1090</v>
      </c>
      <c r="B8" s="86" t="s">
        <v>1078</v>
      </c>
      <c r="C8" s="166">
        <v>20000</v>
      </c>
      <c r="D8" s="39"/>
      <c r="E8" s="39"/>
      <c r="G8" s="41"/>
      <c r="H8" s="41"/>
      <c r="I8" s="42"/>
      <c r="J8" s="2"/>
      <c r="K8" s="39"/>
      <c r="L8" s="39"/>
      <c r="M8" s="41"/>
      <c r="N8" s="41"/>
      <c r="O8" s="42"/>
      <c r="P8" s="2"/>
      <c r="Q8" s="39"/>
      <c r="U8" s="43"/>
      <c r="V8" s="43"/>
      <c r="W8" s="44"/>
    </row>
    <row r="9" spans="1:25" s="3" customFormat="1" ht="43.5" customHeight="1">
      <c r="A9" s="6" t="s">
        <v>1091</v>
      </c>
      <c r="B9" s="86" t="s">
        <v>1079</v>
      </c>
      <c r="C9" s="166">
        <v>230</v>
      </c>
      <c r="D9" s="39"/>
      <c r="E9" s="39"/>
      <c r="G9" s="41"/>
      <c r="H9" s="41"/>
      <c r="I9" s="42"/>
      <c r="J9" s="2"/>
      <c r="K9" s="39"/>
      <c r="L9" s="39"/>
      <c r="M9" s="41"/>
      <c r="N9" s="41"/>
      <c r="O9" s="42"/>
      <c r="P9" s="2"/>
      <c r="Q9" s="39"/>
      <c r="U9" s="43"/>
      <c r="V9" s="43"/>
      <c r="W9" s="44"/>
    </row>
    <row r="10" spans="1:25" s="3" customFormat="1" ht="43.5" customHeight="1">
      <c r="A10" s="6" t="s">
        <v>1092</v>
      </c>
      <c r="B10" s="86" t="s">
        <v>1080</v>
      </c>
      <c r="C10" s="166">
        <v>200</v>
      </c>
      <c r="D10" s="39"/>
      <c r="E10" s="39"/>
      <c r="G10" s="41"/>
      <c r="H10" s="41"/>
      <c r="I10" s="42"/>
      <c r="J10" s="2"/>
      <c r="K10" s="39"/>
      <c r="L10" s="39"/>
      <c r="M10" s="41"/>
      <c r="N10" s="41"/>
      <c r="O10" s="42"/>
      <c r="P10" s="2"/>
      <c r="Q10" s="39"/>
      <c r="U10" s="43"/>
      <c r="V10" s="43"/>
      <c r="W10" s="44"/>
    </row>
    <row r="11" spans="1:25" s="3" customFormat="1" ht="43.5" customHeight="1">
      <c r="A11" s="6" t="s">
        <v>1093</v>
      </c>
      <c r="B11" s="86" t="s">
        <v>1081</v>
      </c>
      <c r="C11" s="166">
        <v>840</v>
      </c>
      <c r="D11" s="39"/>
      <c r="E11" s="39"/>
      <c r="G11" s="41"/>
      <c r="H11" s="41"/>
      <c r="I11" s="42"/>
      <c r="J11" s="2"/>
      <c r="K11" s="39"/>
      <c r="L11" s="39"/>
      <c r="M11" s="41"/>
      <c r="N11" s="41"/>
      <c r="O11" s="42"/>
      <c r="P11" s="2"/>
      <c r="Q11" s="39"/>
      <c r="U11" s="43"/>
      <c r="V11" s="43"/>
      <c r="W11" s="44"/>
    </row>
    <row r="12" spans="1:25" s="3" customFormat="1" ht="50.25" customHeight="1">
      <c r="A12" s="6" t="s">
        <v>1094</v>
      </c>
      <c r="B12" s="86" t="s">
        <v>1082</v>
      </c>
      <c r="C12" s="166">
        <v>110</v>
      </c>
      <c r="D12" s="39"/>
      <c r="E12" s="39"/>
      <c r="G12" s="41"/>
      <c r="H12" s="41"/>
      <c r="I12" s="42"/>
      <c r="J12" s="2"/>
      <c r="K12" s="39"/>
      <c r="L12" s="39"/>
      <c r="M12" s="41"/>
      <c r="N12" s="41"/>
      <c r="O12" s="42"/>
      <c r="P12" s="2"/>
      <c r="Q12" s="39"/>
      <c r="U12" s="43"/>
      <c r="V12" s="43"/>
      <c r="W12" s="44"/>
    </row>
    <row r="13" spans="1:25" s="3" customFormat="1" ht="43.5" customHeight="1">
      <c r="A13" s="7" t="s">
        <v>1096</v>
      </c>
      <c r="B13" s="7" t="s">
        <v>1097</v>
      </c>
      <c r="C13" s="166">
        <v>204</v>
      </c>
      <c r="D13" s="39"/>
      <c r="E13" s="39"/>
      <c r="G13" s="41"/>
      <c r="H13" s="41"/>
      <c r="I13" s="42"/>
      <c r="J13" s="2"/>
      <c r="K13" s="39"/>
      <c r="L13" s="39"/>
      <c r="M13" s="41"/>
      <c r="N13" s="41"/>
      <c r="O13" s="42"/>
      <c r="P13" s="2"/>
      <c r="Q13" s="39"/>
      <c r="U13" s="43"/>
      <c r="V13" s="43"/>
      <c r="W13" s="44"/>
    </row>
    <row r="14" spans="1:25" s="3" customFormat="1" ht="43.5" customHeight="1">
      <c r="A14" s="6" t="s">
        <v>1095</v>
      </c>
      <c r="B14" s="86" t="s">
        <v>1083</v>
      </c>
      <c r="C14" s="166">
        <v>204</v>
      </c>
      <c r="D14" s="39"/>
      <c r="E14" s="39"/>
      <c r="G14" s="41"/>
      <c r="H14" s="41"/>
      <c r="I14" s="42"/>
      <c r="J14" s="2"/>
      <c r="K14" s="39"/>
      <c r="L14" s="39"/>
      <c r="M14" s="41"/>
      <c r="N14" s="41"/>
      <c r="O14" s="42"/>
      <c r="P14" s="2"/>
      <c r="Q14" s="39"/>
      <c r="U14" s="43"/>
      <c r="V14" s="43"/>
      <c r="W14" s="44"/>
    </row>
    <row r="15" spans="1:25" s="3" customFormat="1" ht="43.5" customHeight="1">
      <c r="A15" s="7" t="s">
        <v>1099</v>
      </c>
      <c r="B15" s="7" t="s">
        <v>1100</v>
      </c>
      <c r="C15" s="166">
        <v>436</v>
      </c>
      <c r="D15" s="39"/>
      <c r="E15" s="39"/>
      <c r="G15" s="41"/>
      <c r="H15" s="41"/>
      <c r="I15" s="42"/>
      <c r="J15" s="2"/>
      <c r="K15" s="39"/>
      <c r="L15" s="39"/>
      <c r="M15" s="41"/>
      <c r="N15" s="41"/>
      <c r="O15" s="42"/>
      <c r="P15" s="2"/>
      <c r="Q15" s="39"/>
      <c r="U15" s="43"/>
      <c r="V15" s="43"/>
      <c r="W15" s="44"/>
    </row>
    <row r="16" spans="1:25" s="3" customFormat="1" ht="43.5" customHeight="1">
      <c r="A16" s="6" t="s">
        <v>1101</v>
      </c>
      <c r="B16" s="86" t="s">
        <v>1084</v>
      </c>
      <c r="C16" s="166">
        <v>436</v>
      </c>
      <c r="D16" s="39"/>
      <c r="E16" s="39"/>
      <c r="G16" s="41"/>
      <c r="H16" s="41"/>
      <c r="I16" s="42"/>
      <c r="J16" s="2"/>
      <c r="K16" s="39"/>
      <c r="L16" s="39"/>
      <c r="M16" s="41"/>
      <c r="N16" s="41"/>
      <c r="O16" s="42"/>
      <c r="P16" s="2"/>
      <c r="Q16" s="39"/>
      <c r="U16" s="43"/>
      <c r="V16" s="43"/>
      <c r="W16" s="44"/>
    </row>
    <row r="17" spans="1:25" s="3" customFormat="1" ht="43.5" customHeight="1">
      <c r="A17" s="202" t="s">
        <v>48</v>
      </c>
      <c r="B17" s="195"/>
      <c r="C17" s="35">
        <f>C5+C7+C13+C15</f>
        <v>22816</v>
      </c>
      <c r="G17" s="36" t="str">
        <f>""</f>
        <v/>
      </c>
      <c r="H17" s="36" t="str">
        <f>""</f>
        <v/>
      </c>
      <c r="I17" s="36" t="str">
        <f>""</f>
        <v/>
      </c>
      <c r="J17" s="2"/>
      <c r="M17" s="36" t="str">
        <f>""</f>
        <v/>
      </c>
      <c r="N17" s="37" t="str">
        <f>""</f>
        <v/>
      </c>
      <c r="O17" s="36" t="str">
        <f>""</f>
        <v/>
      </c>
      <c r="W17" s="8" t="e">
        <f>W18+#REF!+#REF!+#REF!+#REF!+#REF!+#REF!+#REF!+#REF!+#REF!+#REF!+#REF!+#REF!+#REF!+#REF!+#REF!+#REF!+#REF!+#REF!+#REF!+#REF!</f>
        <v>#REF!</v>
      </c>
      <c r="X17" s="8" t="e">
        <f>X18+#REF!+#REF!+#REF!+#REF!+#REF!+#REF!+#REF!+#REF!+#REF!+#REF!+#REF!+#REF!+#REF!+#REF!+#REF!+#REF!+#REF!+#REF!+#REF!+#REF!</f>
        <v>#REF!</v>
      </c>
    </row>
    <row r="18" spans="1:25" ht="19.5" customHeight="1">
      <c r="Q18" s="47"/>
      <c r="U18" s="48" t="s">
        <v>3</v>
      </c>
      <c r="V18" s="48" t="s">
        <v>29</v>
      </c>
      <c r="W18" s="49">
        <v>19998</v>
      </c>
      <c r="X18" s="28">
        <f>C18-W18</f>
        <v>-19998</v>
      </c>
      <c r="Y18" s="28">
        <f>U18-A18</f>
        <v>232</v>
      </c>
    </row>
    <row r="19" spans="1:25" ht="19.5" customHeight="1">
      <c r="Q19" s="47"/>
      <c r="U19" s="48" t="s">
        <v>2</v>
      </c>
      <c r="V19" s="48" t="s">
        <v>30</v>
      </c>
      <c r="W19" s="49">
        <v>19998</v>
      </c>
      <c r="X19" s="28">
        <f>C19-W19</f>
        <v>-19998</v>
      </c>
      <c r="Y19" s="28">
        <f>U19-A19</f>
        <v>23203</v>
      </c>
    </row>
    <row r="20" spans="1:25" ht="19.5" customHeight="1">
      <c r="Q20" s="47"/>
      <c r="U20" s="48" t="s">
        <v>1</v>
      </c>
      <c r="V20" s="48" t="s">
        <v>31</v>
      </c>
      <c r="W20" s="49">
        <v>19998</v>
      </c>
      <c r="X20" s="28">
        <f>C20-W20</f>
        <v>-19998</v>
      </c>
      <c r="Y20" s="28">
        <f>U20-A20</f>
        <v>2320301</v>
      </c>
    </row>
    <row r="21" spans="1:25" ht="19.5" customHeight="1">
      <c r="Q21" s="47"/>
    </row>
    <row r="22" spans="1:25" ht="19.5" customHeight="1">
      <c r="Q22" s="47"/>
    </row>
    <row r="23" spans="1:25" ht="19.5" customHeight="1">
      <c r="Q23" s="47"/>
    </row>
    <row r="24" spans="1:25" ht="19.5" customHeight="1">
      <c r="Q24" s="47"/>
    </row>
    <row r="25" spans="1:25" ht="19.5" customHeight="1">
      <c r="Q25" s="47"/>
    </row>
    <row r="26" spans="1:25" ht="19.5" customHeight="1">
      <c r="Q26" s="47"/>
    </row>
    <row r="27" spans="1:25" ht="19.5" customHeight="1">
      <c r="Q27" s="47"/>
    </row>
    <row r="28" spans="1:25" ht="19.5" customHeight="1">
      <c r="Q28" s="47"/>
    </row>
    <row r="29" spans="1:25" ht="19.5" customHeight="1">
      <c r="Q29" s="47"/>
    </row>
    <row r="30" spans="1:25" ht="19.5" customHeight="1">
      <c r="Q30" s="47"/>
    </row>
    <row r="31" spans="1:25" ht="19.5" customHeight="1">
      <c r="Q31" s="47"/>
    </row>
    <row r="32" spans="1:25" ht="19.5" customHeight="1">
      <c r="Q32" s="47"/>
    </row>
    <row r="33" spans="17:17" ht="19.5" customHeight="1">
      <c r="Q33" s="47"/>
    </row>
  </sheetData>
  <mergeCells count="2">
    <mergeCell ref="A2:C2"/>
    <mergeCell ref="A17:B17"/>
  </mergeCells>
  <phoneticPr fontId="2" type="noConversion"/>
  <printOptions horizontalCentered="1"/>
  <pageMargins left="0.98425196850393704" right="0.74803149606299213" top="1.1811023622047245" bottom="0.98425196850393704" header="0.51181102362204722" footer="0.51181102362204722"/>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16</vt:i4>
      </vt:variant>
    </vt:vector>
  </HeadingPairs>
  <TitlesOfParts>
    <vt:vector size="36" baseType="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Sheet2</vt:lpstr>
      <vt:lpstr>Sheet3</vt:lpstr>
      <vt:lpstr>'附表1-1'!Print_Area</vt:lpstr>
      <vt:lpstr>'附表1-14'!Print_Area</vt:lpstr>
      <vt:lpstr>'附表1-18'!Print_Area</vt:lpstr>
      <vt:lpstr>'附表1-3'!Print_Area</vt:lpstr>
      <vt:lpstr>'附表1-5'!Print_Area</vt:lpstr>
      <vt:lpstr>'附表1-6'!Print_Area</vt:lpstr>
      <vt:lpstr>'附表1-9'!Print_Area</vt:lpstr>
      <vt:lpstr>'附表1-12'!Print_Titles</vt:lpstr>
      <vt:lpstr>'附表1-14'!Print_Titles</vt:lpstr>
      <vt:lpstr>'附表1-17'!Print_Titles</vt:lpstr>
      <vt:lpstr>'附表1-18'!Print_Titles</vt:lpstr>
      <vt:lpstr>'附表1-3'!Print_Titles</vt:lpstr>
      <vt:lpstr>'附表1-4'!Print_Titles</vt:lpstr>
      <vt:lpstr>'附表1-5'!Print_Titles</vt:lpstr>
      <vt:lpstr>'附表1-7'!Print_Titles</vt:lpstr>
      <vt:lpstr>'附表1-9'!Print_Titles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2016-12-05T09:53:11Z</dcterms:modified>
</cp:coreProperties>
</file>