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activeTab="7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2" sheetId="2" r:id="rId19"/>
    <sheet name="Sheet3" sheetId="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'附表1-18'!$A$4:$AA$8</definedName>
    <definedName name="_xlnm._FilterDatabase" localSheetId="2" hidden="1">'附表1-3'!$A$4:$Y$8</definedName>
    <definedName name="_xlnm._FilterDatabase" localSheetId="4" hidden="1">'附表1-5'!$A$4:$AB$11</definedName>
    <definedName name="_xlnm._FilterDatabase" localSheetId="8" hidden="1">'附表1-9'!$A$4:$AA$8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'附表1-1'!$A$1:$B$18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C219" i="5" l="1"/>
  <c r="C218" i="5"/>
  <c r="C215" i="5"/>
  <c r="C207" i="5" s="1"/>
  <c r="C211" i="5"/>
  <c r="C208" i="5"/>
  <c r="C200" i="5"/>
  <c r="C199" i="5" s="1"/>
  <c r="C197" i="5"/>
  <c r="C196" i="5"/>
  <c r="C194" i="5"/>
  <c r="C191" i="5" s="1"/>
  <c r="C192" i="5"/>
  <c r="C189" i="5"/>
  <c r="C185" i="5"/>
  <c r="C184" i="5" s="1"/>
  <c r="C179" i="5"/>
  <c r="C175" i="5"/>
  <c r="C167" i="5"/>
  <c r="C161" i="5"/>
  <c r="C148" i="5"/>
  <c r="C147" i="5"/>
  <c r="C145" i="5"/>
  <c r="C142" i="5"/>
  <c r="C140" i="5"/>
  <c r="C139" i="5"/>
  <c r="C136" i="5"/>
  <c r="C133" i="5" s="1"/>
  <c r="C134" i="5"/>
  <c r="C131" i="5"/>
  <c r="C119" i="5"/>
  <c r="C112" i="5" s="1"/>
  <c r="C113" i="5"/>
  <c r="C110" i="5"/>
  <c r="C108" i="5"/>
  <c r="C105" i="5"/>
  <c r="C103" i="5"/>
  <c r="C101" i="5"/>
  <c r="C95" i="5"/>
  <c r="C93" i="5"/>
  <c r="C89" i="5"/>
  <c r="C86" i="5"/>
  <c r="C85" i="5" s="1"/>
  <c r="C82" i="5"/>
  <c r="C80" i="5"/>
  <c r="C78" i="5"/>
  <c r="C76" i="5"/>
  <c r="C70" i="5" s="1"/>
  <c r="C71" i="5"/>
  <c r="C68" i="5"/>
  <c r="C66" i="5"/>
  <c r="C63" i="5" s="1"/>
  <c r="C64" i="5"/>
  <c r="C59" i="5"/>
  <c r="C55" i="5"/>
  <c r="C54" i="5" s="1"/>
  <c r="C51" i="5"/>
  <c r="C49" i="5"/>
  <c r="C47" i="5"/>
  <c r="C46" i="5" s="1"/>
  <c r="C42" i="5"/>
  <c r="C40" i="5"/>
  <c r="C39" i="5"/>
  <c r="C37" i="5"/>
  <c r="C33" i="5"/>
  <c r="C31" i="5"/>
  <c r="C28" i="5"/>
  <c r="C26" i="5"/>
  <c r="C24" i="5"/>
  <c r="C19" i="5"/>
  <c r="C12" i="5"/>
  <c r="C5" i="5" s="1"/>
  <c r="C6" i="5"/>
  <c r="B5" i="24"/>
  <c r="C221" i="5" l="1"/>
  <c r="C77" i="6"/>
  <c r="C43" i="6"/>
  <c r="C15" i="6"/>
  <c r="C5" i="6" s="1"/>
  <c r="C6" i="6"/>
  <c r="X15" i="30" l="1"/>
  <c r="W15" i="30"/>
  <c r="X14" i="30"/>
  <c r="W14" i="30"/>
  <c r="X13" i="30"/>
  <c r="W13" i="30"/>
  <c r="W12" i="30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12" i="27" l="1"/>
  <c r="W12" i="27"/>
  <c r="X11" i="27"/>
  <c r="W11" i="27"/>
  <c r="X10" i="27"/>
  <c r="W10" i="27"/>
  <c r="W9" i="27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1" i="26"/>
  <c r="W31" i="26"/>
  <c r="P31" i="26"/>
  <c r="O31" i="26"/>
  <c r="J31" i="26"/>
  <c r="I31" i="26"/>
  <c r="X30" i="26"/>
  <c r="W30" i="26"/>
  <c r="P30" i="26"/>
  <c r="O30" i="26"/>
  <c r="J30" i="26"/>
  <c r="I30" i="26"/>
  <c r="E30" i="26"/>
  <c r="X5" i="26"/>
  <c r="W5" i="26"/>
  <c r="P5" i="26"/>
  <c r="O5" i="26"/>
  <c r="J5" i="26"/>
  <c r="I5" i="26"/>
  <c r="E5" i="26"/>
  <c r="X33" i="24"/>
  <c r="W33" i="24"/>
  <c r="X32" i="24"/>
  <c r="W32" i="24"/>
  <c r="X31" i="24"/>
  <c r="W31" i="24"/>
  <c r="W30" i="24"/>
  <c r="V30" i="24"/>
  <c r="N30" i="24"/>
  <c r="M30" i="24"/>
  <c r="L30" i="24"/>
  <c r="H30" i="24"/>
  <c r="G30" i="24"/>
  <c r="F30" i="24"/>
  <c r="X29" i="24"/>
  <c r="W29" i="24"/>
  <c r="P29" i="24"/>
  <c r="O29" i="24"/>
  <c r="J29" i="24"/>
  <c r="I29" i="24"/>
  <c r="X28" i="24"/>
  <c r="W28" i="24"/>
  <c r="P28" i="24"/>
  <c r="O28" i="24"/>
  <c r="J28" i="24"/>
  <c r="I28" i="24"/>
  <c r="E28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20" i="14" l="1"/>
  <c r="X20" i="14"/>
  <c r="Q20" i="14"/>
  <c r="P20" i="14"/>
  <c r="K20" i="14"/>
  <c r="J20" i="14"/>
  <c r="Y19" i="14"/>
  <c r="X19" i="14"/>
  <c r="Q19" i="14"/>
  <c r="P19" i="14"/>
  <c r="K19" i="14"/>
  <c r="J19" i="14"/>
  <c r="Y18" i="14"/>
  <c r="X18" i="14"/>
  <c r="Q18" i="14"/>
  <c r="P18" i="14"/>
  <c r="K18" i="14"/>
  <c r="J18" i="14"/>
  <c r="Y21" i="14"/>
  <c r="X21" i="14"/>
  <c r="Q21" i="14"/>
  <c r="P21" i="14"/>
  <c r="K21" i="14"/>
  <c r="J21" i="14"/>
  <c r="Y11" i="14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14" i="14"/>
  <c r="X14" i="14"/>
  <c r="Q14" i="14"/>
  <c r="P14" i="14"/>
  <c r="K14" i="14"/>
  <c r="J14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7" i="14"/>
  <c r="X17" i="14"/>
  <c r="Q17" i="14"/>
  <c r="P17" i="14"/>
  <c r="K17" i="14"/>
  <c r="J17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12" i="5" l="1"/>
  <c r="X12" i="5"/>
  <c r="Q12" i="5"/>
  <c r="P12" i="5"/>
  <c r="K12" i="5"/>
  <c r="J12" i="5"/>
  <c r="Y11" i="5"/>
  <c r="X11" i="5"/>
  <c r="Q11" i="5"/>
  <c r="P11" i="5"/>
  <c r="K11" i="5"/>
  <c r="J11" i="5"/>
  <c r="Y10" i="5"/>
  <c r="X10" i="5"/>
  <c r="Q10" i="5"/>
  <c r="P10" i="5"/>
  <c r="K10" i="5"/>
  <c r="J10" i="5"/>
  <c r="Y9" i="5"/>
  <c r="X9" i="5"/>
  <c r="Q9" i="5"/>
  <c r="P9" i="5"/>
  <c r="K9" i="5"/>
  <c r="J9" i="5"/>
  <c r="F9" i="5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12" i="9"/>
  <c r="X12" i="9"/>
  <c r="Q12" i="9"/>
  <c r="P12" i="9"/>
  <c r="K12" i="9"/>
  <c r="J12" i="9"/>
  <c r="Y11" i="9"/>
  <c r="X11" i="9"/>
  <c r="Q11" i="9"/>
  <c r="P11" i="9"/>
  <c r="K11" i="9"/>
  <c r="J11" i="9"/>
  <c r="Y10" i="9"/>
  <c r="X10" i="9"/>
  <c r="Q10" i="9"/>
  <c r="P10" i="9"/>
  <c r="K10" i="9"/>
  <c r="J10" i="9"/>
  <c r="Y9" i="9"/>
  <c r="X9" i="9"/>
  <c r="Q9" i="9"/>
  <c r="P9" i="9"/>
  <c r="K9" i="9"/>
  <c r="J9" i="9"/>
  <c r="F9" i="9"/>
  <c r="Y25" i="14" l="1"/>
  <c r="X25" i="14"/>
  <c r="Y24" i="14"/>
  <c r="X24" i="14"/>
  <c r="Y23" i="14"/>
  <c r="X23" i="14"/>
  <c r="X22" i="14" s="1"/>
  <c r="W22" i="14"/>
  <c r="O22" i="14"/>
  <c r="N22" i="14"/>
  <c r="M22" i="14"/>
  <c r="I22" i="14"/>
  <c r="H22" i="14"/>
  <c r="G22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16" i="9"/>
  <c r="X16" i="9"/>
  <c r="Y15" i="9"/>
  <c r="X15" i="9"/>
  <c r="Y14" i="9"/>
  <c r="X14" i="9"/>
  <c r="X13" i="9"/>
  <c r="W13" i="9"/>
  <c r="O13" i="9"/>
  <c r="N13" i="9"/>
  <c r="M13" i="9"/>
  <c r="I13" i="9"/>
  <c r="H13" i="9"/>
  <c r="G13" i="9"/>
  <c r="Y8" i="9"/>
  <c r="X8" i="9"/>
  <c r="Q8" i="9"/>
  <c r="P8" i="9"/>
  <c r="K8" i="9"/>
  <c r="J8" i="9"/>
  <c r="Y7" i="9"/>
  <c r="X7" i="9"/>
  <c r="Q7" i="9"/>
  <c r="P7" i="9"/>
  <c r="K7" i="9"/>
  <c r="J7" i="9"/>
  <c r="Y6" i="9"/>
  <c r="X6" i="9"/>
  <c r="Q6" i="9"/>
  <c r="P6" i="9"/>
  <c r="K6" i="9"/>
  <c r="J6" i="9"/>
  <c r="Y5" i="9"/>
  <c r="X5" i="9"/>
  <c r="Q5" i="9"/>
  <c r="P5" i="9"/>
  <c r="K5" i="9"/>
  <c r="J5" i="9"/>
  <c r="F5" i="9"/>
  <c r="W13" i="5"/>
  <c r="O13" i="5"/>
  <c r="N13" i="5"/>
  <c r="M13" i="5"/>
  <c r="I13" i="5"/>
  <c r="H13" i="5"/>
  <c r="G13" i="5"/>
  <c r="F5" i="5"/>
  <c r="J5" i="5"/>
  <c r="K5" i="5"/>
  <c r="P5" i="5"/>
  <c r="Q5" i="5"/>
  <c r="X5" i="5"/>
  <c r="Y5" i="5"/>
  <c r="J6" i="5"/>
  <c r="K6" i="5"/>
  <c r="P6" i="5"/>
  <c r="Q6" i="5"/>
  <c r="X6" i="5"/>
  <c r="Y6" i="5"/>
  <c r="J7" i="5"/>
  <c r="K7" i="5"/>
  <c r="P7" i="5"/>
  <c r="Q7" i="5"/>
  <c r="X7" i="5"/>
  <c r="Y7" i="5"/>
  <c r="J8" i="5"/>
  <c r="K8" i="5"/>
  <c r="P8" i="5"/>
  <c r="Q8" i="5"/>
  <c r="X8" i="5"/>
  <c r="Y8" i="5"/>
  <c r="X14" i="5"/>
  <c r="X13" i="5" s="1"/>
  <c r="Y14" i="5"/>
  <c r="X15" i="5"/>
  <c r="Y15" i="5"/>
  <c r="X16" i="5"/>
  <c r="Y16" i="5"/>
</calcChain>
</file>

<file path=xl/sharedStrings.xml><?xml version="1.0" encoding="utf-8"?>
<sst xmlns="http://schemas.openxmlformats.org/spreadsheetml/2006/main" count="1188" uniqueCount="630">
  <si>
    <t>……</t>
    <phoneticPr fontId="2" type="noConversion"/>
  </si>
  <si>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</si>
  <si>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</si>
  <si>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</si>
  <si>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</si>
  <si>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</si>
  <si>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</si>
  <si>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</si>
  <si>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</si>
  <si>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</si>
  <si>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</si>
  <si>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</si>
  <si>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</si>
  <si>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2082302</t>
    <phoneticPr fontId="2" type="noConversion"/>
  </si>
  <si>
    <t>2230101</t>
    <phoneticPr fontId="2" type="noConversion"/>
  </si>
  <si>
    <t>2090101</t>
    <phoneticPr fontId="2" type="noConversion"/>
  </si>
  <si>
    <t xml:space="preserve">    21208</t>
    <phoneticPr fontId="2" type="noConversion"/>
  </si>
  <si>
    <t>2120899</t>
    <phoneticPr fontId="2" type="noConversion"/>
  </si>
  <si>
    <t>其他国有土地使用权出让收入安排的支出</t>
    <phoneticPr fontId="2" type="noConversion"/>
  </si>
  <si>
    <t>2230201</t>
    <phoneticPr fontId="2" type="noConversion"/>
  </si>
  <si>
    <t>2090201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</si>
  <si>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</si>
  <si>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</si>
  <si>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</si>
  <si>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</si>
  <si>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</si>
  <si>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</si>
  <si>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</si>
  <si>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</si>
  <si>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</si>
  <si>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</si>
  <si>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</si>
  <si>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</si>
  <si>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</si>
  <si>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</si>
  <si>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</si>
  <si>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</si>
  <si>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</si>
  <si>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</si>
  <si>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</si>
  <si>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</si>
  <si>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</si>
  <si>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</si>
  <si>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</si>
  <si>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</si>
  <si>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</si>
  <si>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</si>
  <si>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</si>
  <si>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预算数</t>
    <phoneticPr fontId="2" type="noConversion"/>
  </si>
  <si>
    <t>208</t>
    <phoneticPr fontId="2" type="noConversion"/>
  </si>
  <si>
    <t>212</t>
    <phoneticPr fontId="2" type="noConversion"/>
  </si>
  <si>
    <t>小型水库移民扶助基金及对应专项债务收入安排的支出</t>
    <phoneticPr fontId="2" type="noConversion"/>
  </si>
  <si>
    <t>20823</t>
    <phoneticPr fontId="2" type="noConversion"/>
  </si>
  <si>
    <r>
      <rPr>
        <sz val="11"/>
        <rFont val="方正仿宋_GBK"/>
        <family val="4"/>
        <charset val="134"/>
      </rPr>
      <t>国有土地使用权出让收入及对应专项债务收入安排的支出</t>
    </r>
    <phoneticPr fontId="2" type="noConversion"/>
  </si>
  <si>
    <t>基础设施建设和经济发展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</si>
  <si>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</si>
  <si>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</si>
  <si>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</si>
  <si>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</si>
  <si>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</si>
  <si>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t>209</t>
    <phoneticPr fontId="2" type="noConversion"/>
  </si>
  <si>
    <t>20901</t>
    <phoneticPr fontId="2" type="noConversion"/>
  </si>
  <si>
    <t>20902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</si>
  <si>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</si>
  <si>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</si>
  <si>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</si>
  <si>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</si>
  <si>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</si>
  <si>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</si>
  <si>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</si>
  <si>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</si>
  <si>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</si>
  <si>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</si>
  <si>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基本养老保险基金支出</t>
    </r>
    <phoneticPr fontId="2" type="noConversion"/>
  </si>
  <si>
    <r>
      <rPr>
        <sz val="11"/>
        <rFont val="方正仿宋_GBK"/>
        <family val="4"/>
        <charset val="134"/>
      </rPr>
      <t>基本养老金</t>
    </r>
    <phoneticPr fontId="2" type="noConversion"/>
  </si>
  <si>
    <r>
      <rPr>
        <b/>
        <sz val="11"/>
        <rFont val="方正仿宋_GBK"/>
        <family val="4"/>
        <charset val="134"/>
      </rPr>
      <t>失业保险基金支出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</si>
  <si>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</si>
  <si>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t xml:space="preserve"> </t>
    </r>
    <r>
      <rPr>
        <b/>
        <sz val="11"/>
        <rFont val="方正仿宋_GBK"/>
        <family val="4"/>
        <charset val="134"/>
      </rPr>
      <t>基本养老保险基金收入</t>
    </r>
    <phoneticPr fontId="2" type="noConversion"/>
  </si>
  <si>
    <r>
      <rPr>
        <sz val="11"/>
        <rFont val="方正仿宋_GBK"/>
        <family val="4"/>
        <charset val="134"/>
      </rPr>
      <t>基本养老保险费收入</t>
    </r>
    <phoneticPr fontId="7" type="noConversion"/>
  </si>
  <si>
    <r>
      <rPr>
        <b/>
        <sz val="11"/>
        <rFont val="方正仿宋_GBK"/>
        <family val="4"/>
        <charset val="134"/>
      </rPr>
      <t>失业保险基金收入</t>
    </r>
    <phoneticPr fontId="2" type="noConversion"/>
  </si>
  <si>
    <r>
      <rPr>
        <sz val="11"/>
        <rFont val="方正仿宋_GBK"/>
        <family val="4"/>
        <charset val="134"/>
      </rPr>
      <t>失业保险费收入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</si>
  <si>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</si>
  <si>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</si>
  <si>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</si>
  <si>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</si>
  <si>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</si>
  <si>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</si>
  <si>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</si>
  <si>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</si>
  <si>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</si>
  <si>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10203</t>
    <phoneticPr fontId="2" type="noConversion"/>
  </si>
  <si>
    <t>基本医疗保险基金收入</t>
    <phoneticPr fontId="2" type="noConversion"/>
  </si>
  <si>
    <t>基本医疗保险费收入</t>
    <phoneticPr fontId="7" type="noConversion"/>
  </si>
  <si>
    <t>10204</t>
    <phoneticPr fontId="2" type="noConversion"/>
  </si>
  <si>
    <t>工伤保险基金收入</t>
    <phoneticPr fontId="2" type="noConversion"/>
  </si>
  <si>
    <t>工伤保险费收入</t>
    <phoneticPr fontId="7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</si>
  <si>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</si>
  <si>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</si>
  <si>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</si>
  <si>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</si>
  <si>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基本医疗保险基金支出</t>
    <phoneticPr fontId="2" type="noConversion"/>
  </si>
  <si>
    <t>2090301</t>
    <phoneticPr fontId="2" type="noConversion"/>
  </si>
  <si>
    <t>基本医疗保险统筹基金</t>
    <phoneticPr fontId="2" type="noConversion"/>
  </si>
  <si>
    <t>20904</t>
    <phoneticPr fontId="2" type="noConversion"/>
  </si>
  <si>
    <t>2090401</t>
    <phoneticPr fontId="2" type="noConversion"/>
  </si>
  <si>
    <t>工伤保险待遇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</si>
  <si>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</si>
  <si>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</si>
  <si>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</si>
  <si>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</si>
  <si>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工伤保险基金支出</t>
    <phoneticPr fontId="2" type="noConversion"/>
  </si>
  <si>
    <t>项目名称</t>
    <phoneticPr fontId="2" type="noConversion"/>
  </si>
  <si>
    <t>失业保险金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</si>
  <si>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</si>
  <si>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</si>
  <si>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</si>
  <si>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</si>
  <si>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</si>
  <si>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</si>
  <si>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</si>
  <si>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</si>
  <si>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</si>
  <si>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</si>
  <si>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</si>
  <si>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</si>
  <si>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</si>
  <si>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</si>
  <si>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</si>
  <si>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</si>
  <si>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</si>
  <si>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一、税收收入</t>
    <phoneticPr fontId="2" type="noConversion"/>
  </si>
  <si>
    <r>
      <t xml:space="preserve"> </t>
    </r>
    <r>
      <rPr>
        <sz val="11"/>
        <rFont val="方正仿宋_GBK"/>
        <family val="4"/>
        <charset val="134"/>
      </rPr>
      <t>增值税</t>
    </r>
    <r>
      <rPr>
        <sz val="11"/>
        <rFont val="Times New Roman"/>
        <family val="1"/>
      </rPr>
      <t xml:space="preserve">      </t>
    </r>
    <phoneticPr fontId="2" type="noConversion"/>
  </si>
  <si>
    <t>二、非税收入</t>
    <phoneticPr fontId="2" type="noConversion"/>
  </si>
  <si>
    <t xml:space="preserve"> 专项收入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</si>
  <si>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</si>
  <si>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</si>
  <si>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</si>
  <si>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</si>
  <si>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</si>
  <si>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</si>
  <si>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</si>
  <si>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</si>
  <si>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预算数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</si>
  <si>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</si>
  <si>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</si>
  <si>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</si>
  <si>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</si>
  <si>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</si>
  <si>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</si>
  <si>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</si>
  <si>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</si>
  <si>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</si>
  <si>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</si>
  <si>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</si>
  <si>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</si>
  <si>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</si>
  <si>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</si>
  <si>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</si>
  <si>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</si>
  <si>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</si>
  <si>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</si>
  <si>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</si>
  <si>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</si>
  <si>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</si>
  <si>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</si>
  <si>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</si>
  <si>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</si>
  <si>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</si>
  <si>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</si>
  <si>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</si>
  <si>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</si>
  <si>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</si>
  <si>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</si>
  <si>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</si>
  <si>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</si>
  <si>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　　营业税</t>
  </si>
  <si>
    <t>　　企业所得税</t>
  </si>
  <si>
    <t>　　企业所得税退税</t>
  </si>
  <si>
    <t>　　个人所得税</t>
  </si>
  <si>
    <t>　　资源税</t>
  </si>
  <si>
    <t>　　城市维护建设税</t>
  </si>
  <si>
    <t>　　房产税</t>
  </si>
  <si>
    <t>　　印花税</t>
  </si>
  <si>
    <t>支           出</t>
    <phoneticPr fontId="7" type="noConversion"/>
  </si>
  <si>
    <t>决算数</t>
    <phoneticPr fontId="2" type="noConversion"/>
  </si>
  <si>
    <t>决算数</t>
    <phoneticPr fontId="7" type="noConversion"/>
  </si>
  <si>
    <t>项     目</t>
    <phoneticPr fontId="7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</si>
  <si>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</si>
  <si>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</si>
  <si>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</si>
  <si>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</si>
  <si>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</si>
  <si>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</si>
  <si>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</si>
  <si>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</si>
  <si>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</si>
  <si>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</si>
  <si>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</si>
  <si>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</si>
  <si>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</si>
  <si>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</si>
  <si>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</si>
  <si>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</si>
  <si>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</si>
  <si>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</si>
  <si>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</si>
  <si>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</si>
  <si>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</si>
  <si>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</si>
  <si>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</si>
  <si>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</si>
  <si>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 xml:space="preserve">  一般性转移支付收入</t>
  </si>
  <si>
    <t xml:space="preserve">    体制补助收入</t>
  </si>
  <si>
    <t xml:space="preserve">    均衡性转移支付收入</t>
  </si>
  <si>
    <t xml:space="preserve">    革命老区及民族和边境地区转移支付收入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</si>
  <si>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</si>
  <si>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</si>
  <si>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</si>
  <si>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</si>
  <si>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</si>
  <si>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</si>
  <si>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</si>
  <si>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</si>
  <si>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</si>
  <si>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</si>
  <si>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</si>
  <si>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</si>
  <si>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专项转移支付收入</t>
    <phoneticPr fontId="7" type="noConversion"/>
  </si>
  <si>
    <t xml:space="preserve">  人大事务</t>
  </si>
  <si>
    <t xml:space="preserve">    行政运行</t>
  </si>
  <si>
    <t xml:space="preserve">    事业运行</t>
  </si>
  <si>
    <t xml:space="preserve">  财政事务</t>
  </si>
  <si>
    <t xml:space="preserve">  群众团体事务</t>
  </si>
  <si>
    <t xml:space="preserve">  文化</t>
  </si>
  <si>
    <t xml:space="preserve">    群众文化</t>
  </si>
  <si>
    <t xml:space="preserve">  行政事业单位离退休</t>
  </si>
  <si>
    <t xml:space="preserve">    事业单位离退休</t>
  </si>
  <si>
    <t xml:space="preserve">    未归口管理的行政单位离退休</t>
  </si>
  <si>
    <t xml:space="preserve">  医疗保障</t>
  </si>
  <si>
    <t xml:space="preserve">    行政单位医疗</t>
  </si>
  <si>
    <t xml:space="preserve">  农业</t>
  </si>
  <si>
    <t xml:space="preserve">  水利</t>
  </si>
  <si>
    <t xml:space="preserve">    其他水利支出</t>
  </si>
  <si>
    <t>住房保障支出</t>
  </si>
  <si>
    <t xml:space="preserve">  住房改革支出</t>
  </si>
  <si>
    <t>合计</t>
    <phoneticPr fontId="2" type="noConversion"/>
  </si>
  <si>
    <t>决算数</t>
    <phoneticPr fontId="7" type="noConversion"/>
  </si>
  <si>
    <t>合计</t>
    <phoneticPr fontId="7" type="noConversion"/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</si>
  <si>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</si>
  <si>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</si>
  <si>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</si>
  <si>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</si>
  <si>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</si>
  <si>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</si>
  <si>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</si>
  <si>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</si>
  <si>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</si>
  <si>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社会保障缴费</t>
  </si>
  <si>
    <t>30105</t>
  </si>
  <si>
    <t>伙食费</t>
  </si>
  <si>
    <t>30106</t>
  </si>
  <si>
    <t>伙食补助费</t>
  </si>
  <si>
    <t>30107</t>
  </si>
  <si>
    <t>绩效工资</t>
  </si>
  <si>
    <t>30199</t>
  </si>
  <si>
    <t>其他工资福利支出</t>
  </si>
  <si>
    <t>302</t>
  </si>
  <si>
    <t>商品和服务支出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</si>
  <si>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</si>
  <si>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</si>
  <si>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</si>
  <si>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</si>
  <si>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</si>
  <si>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</si>
  <si>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</si>
  <si>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</si>
  <si>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</si>
  <si>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</si>
  <si>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</si>
  <si>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</si>
  <si>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</si>
  <si>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</si>
  <si>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</si>
  <si>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</si>
  <si>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</si>
  <si>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</si>
  <si>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</si>
  <si>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</si>
  <si>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</si>
  <si>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</si>
  <si>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</si>
  <si>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</si>
  <si>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</si>
  <si>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</si>
  <si>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</si>
  <si>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</si>
  <si>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</si>
  <si>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</si>
  <si>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</si>
  <si>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</si>
  <si>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</si>
  <si>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30219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</si>
  <si>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</si>
  <si>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</si>
  <si>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</si>
  <si>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</si>
  <si>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</si>
  <si>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</si>
  <si>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</si>
  <si>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</si>
  <si>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</si>
  <si>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</si>
  <si>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</si>
  <si>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</si>
  <si>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</si>
  <si>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</si>
  <si>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</si>
  <si>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</si>
  <si>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</si>
  <si>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</si>
  <si>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</si>
  <si>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</si>
  <si>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</si>
  <si>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</si>
  <si>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</si>
  <si>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</si>
  <si>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</si>
  <si>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</si>
  <si>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</si>
  <si>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</si>
  <si>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</si>
  <si>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</si>
  <si>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</si>
  <si>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</si>
  <si>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</si>
  <si>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</si>
  <si>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</t>
  </si>
  <si>
    <t>30308</t>
  </si>
  <si>
    <t>助学金</t>
  </si>
  <si>
    <t>30309</t>
  </si>
  <si>
    <t>奖励金</t>
  </si>
  <si>
    <t>30310</t>
  </si>
  <si>
    <t>生产补贴</t>
  </si>
  <si>
    <t>30311</t>
  </si>
  <si>
    <t>住房公积金</t>
  </si>
  <si>
    <t>30312</t>
  </si>
  <si>
    <t>提租补贴</t>
  </si>
  <si>
    <t>30313</t>
  </si>
  <si>
    <t>购房补贴</t>
  </si>
  <si>
    <t>30399</t>
  </si>
  <si>
    <t>其他对个人和家庭的补助支出</t>
  </si>
  <si>
    <t>304</t>
  </si>
  <si>
    <t>对企事业单位的补贴</t>
  </si>
  <si>
    <t>30401</t>
  </si>
  <si>
    <t>企业政策性补贴</t>
  </si>
  <si>
    <t>30402</t>
  </si>
  <si>
    <t>事业单位补贴</t>
  </si>
  <si>
    <t>30403</t>
  </si>
  <si>
    <t>财政贴息</t>
  </si>
  <si>
    <t>30499</t>
  </si>
  <si>
    <t>其他对企事业单位的补贴</t>
  </si>
  <si>
    <t>307</t>
  </si>
  <si>
    <t>债务利息支出</t>
  </si>
  <si>
    <t>30701</t>
  </si>
  <si>
    <t>国内债务付息</t>
  </si>
  <si>
    <t>30707</t>
  </si>
  <si>
    <t>国外债务付息</t>
  </si>
  <si>
    <t>309</t>
  </si>
  <si>
    <t>基本建设支出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</si>
  <si>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</si>
  <si>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</si>
  <si>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</si>
  <si>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</si>
  <si>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</si>
  <si>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</si>
  <si>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</si>
  <si>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</si>
  <si>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</si>
  <si>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</si>
  <si>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</si>
  <si>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</si>
  <si>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</si>
  <si>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</si>
  <si>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</si>
  <si>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</si>
  <si>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</si>
  <si>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</si>
  <si>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30999</t>
  </si>
  <si>
    <t>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</si>
  <si>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</si>
  <si>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</si>
  <si>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</si>
  <si>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</si>
  <si>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</si>
  <si>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</si>
  <si>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</si>
  <si>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</si>
  <si>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</si>
  <si>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</si>
  <si>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</si>
  <si>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/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</si>
  <si>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</si>
  <si>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</si>
  <si>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</si>
  <si>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</si>
  <si>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</si>
  <si>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</si>
  <si>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</si>
  <si>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</si>
  <si>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31020</t>
  </si>
  <si>
    <t>产权参股</t>
  </si>
  <si>
    <t>---</t>
  </si>
  <si>
    <t>31099</t>
  </si>
  <si>
    <t>399</t>
  </si>
  <si>
    <t>其他支出</t>
  </si>
  <si>
    <t>39906</t>
  </si>
  <si>
    <t>赠与</t>
  </si>
  <si>
    <t>39907</t>
  </si>
  <si>
    <t>贷款转贷</t>
  </si>
  <si>
    <t>39999</t>
  </si>
  <si>
    <t xml:space="preserve">    县级基本财力保障机制奖补资金收入</t>
    <phoneticPr fontId="7" type="noConversion"/>
  </si>
  <si>
    <t xml:space="preserve">    农村综合改革转移支付收入</t>
    <phoneticPr fontId="7" type="noConversion"/>
  </si>
  <si>
    <t xml:space="preserve">    其他一般性转移支付收入</t>
    <phoneticPr fontId="7" type="noConversion"/>
  </si>
  <si>
    <t>城乡社区支出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</si>
  <si>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</si>
  <si>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</si>
  <si>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</si>
  <si>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</si>
  <si>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</si>
  <si>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</si>
  <si>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</si>
  <si>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</si>
  <si>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>农林水支出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</si>
  <si>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</si>
  <si>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</si>
  <si>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</si>
  <si>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</si>
  <si>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</si>
  <si>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</si>
  <si>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>资源勘探信息等支出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</si>
  <si>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</si>
  <si>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</si>
  <si>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</si>
  <si>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</si>
  <si>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一般公共服务</t>
  </si>
  <si>
    <t xml:space="preserve">    人大会议</t>
  </si>
  <si>
    <t xml:space="preserve">    人大监督</t>
  </si>
  <si>
    <t xml:space="preserve">    代表培训</t>
  </si>
  <si>
    <t xml:space="preserve">    代表工作</t>
  </si>
  <si>
    <t xml:space="preserve">  政府办公室及相关机构事务</t>
  </si>
  <si>
    <t xml:space="preserve">    一般行政管理事务</t>
  </si>
  <si>
    <t xml:space="preserve">    专项业务活动</t>
  </si>
  <si>
    <t xml:space="preserve">    信访事务</t>
  </si>
  <si>
    <t xml:space="preserve">    其他政府办公室及相关机构事务支出</t>
  </si>
  <si>
    <t xml:space="preserve">    其他财政事务支出</t>
  </si>
  <si>
    <t xml:space="preserve">  税收事务</t>
  </si>
  <si>
    <t xml:space="preserve">  纪检监察事务</t>
  </si>
  <si>
    <t xml:space="preserve">  宗教事务</t>
  </si>
  <si>
    <t xml:space="preserve">    宗教工作专项</t>
  </si>
  <si>
    <t xml:space="preserve">  党委办公室及相关机构事务</t>
  </si>
  <si>
    <t xml:space="preserve">    专项业务</t>
  </si>
  <si>
    <t xml:space="preserve">    组织事务</t>
  </si>
  <si>
    <t>国防</t>
  </si>
  <si>
    <t xml:space="preserve">  现役部队</t>
  </si>
  <si>
    <t xml:space="preserve">  　现役部队</t>
  </si>
  <si>
    <t xml:space="preserve">  民兵</t>
  </si>
  <si>
    <t xml:space="preserve">    民兵</t>
  </si>
  <si>
    <t xml:space="preserve">  国防动员</t>
  </si>
  <si>
    <t xml:space="preserve">    兵役征集</t>
  </si>
  <si>
    <t>公共安全</t>
  </si>
  <si>
    <t xml:space="preserve">  公安</t>
  </si>
  <si>
    <t xml:space="preserve">    治安管理</t>
  </si>
  <si>
    <t xml:space="preserve">  法院</t>
  </si>
  <si>
    <t>“两庭建设”</t>
  </si>
  <si>
    <t xml:space="preserve">  司法</t>
  </si>
  <si>
    <t xml:space="preserve">    基层司法业务</t>
  </si>
  <si>
    <t>教育</t>
  </si>
  <si>
    <t xml:space="preserve">  普通教育</t>
  </si>
  <si>
    <t xml:space="preserve">    小学教育</t>
  </si>
  <si>
    <t xml:space="preserve">    初中教育</t>
  </si>
  <si>
    <t xml:space="preserve">    化解农村义务教育债务支出</t>
  </si>
  <si>
    <t>　教育费附加支出</t>
  </si>
  <si>
    <t>　　农村中小学校舍建设</t>
  </si>
  <si>
    <t>　　农村中小学教学设施</t>
  </si>
  <si>
    <t>　　其他教育费附加支出</t>
  </si>
  <si>
    <t>科学技术</t>
  </si>
  <si>
    <t xml:space="preserve">  应用研究</t>
  </si>
  <si>
    <t xml:space="preserve">    社会公益研究</t>
  </si>
  <si>
    <t>　技术研究与开发</t>
  </si>
  <si>
    <t>　　应用技术研究与开发</t>
  </si>
  <si>
    <t xml:space="preserve">  其他科学技术支出</t>
  </si>
  <si>
    <t xml:space="preserve">    其他科学技术支出</t>
  </si>
  <si>
    <t>文化体育与传媒</t>
  </si>
  <si>
    <t>　　文化创作与保护</t>
  </si>
  <si>
    <t>　　其他文化支出</t>
  </si>
  <si>
    <t xml:space="preserve">  文物</t>
  </si>
  <si>
    <t xml:space="preserve">    文物保护</t>
  </si>
  <si>
    <t>　体育</t>
  </si>
  <si>
    <t>　　群众体育</t>
  </si>
  <si>
    <t xml:space="preserve">  广播影视</t>
  </si>
  <si>
    <t xml:space="preserve">    其他广播影视支出</t>
  </si>
  <si>
    <t>　其他文化体育与传媒支出</t>
  </si>
  <si>
    <t>　　宣传文化发展专项支出</t>
  </si>
  <si>
    <t>　　其他文化体育与传媒支出</t>
  </si>
  <si>
    <t>社会保障和就业</t>
  </si>
  <si>
    <t xml:space="preserve">  民政管理事务</t>
  </si>
  <si>
    <t xml:space="preserve">    拥军优属</t>
  </si>
  <si>
    <t xml:space="preserve">    其他民政管理事务支出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</si>
  <si>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</si>
  <si>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</si>
  <si>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</si>
  <si>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</si>
  <si>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</si>
  <si>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</si>
  <si>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</si>
  <si>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</t>
  </si>
  <si>
    <t xml:space="preserve">    义务兵优待</t>
  </si>
  <si>
    <t xml:space="preserve">  自然灾害生活救助</t>
  </si>
  <si>
    <t xml:space="preserve">    地方自然灾害生活补助</t>
  </si>
  <si>
    <t xml:space="preserve">  农村最低生活保障</t>
  </si>
  <si>
    <t xml:space="preserve">        农村最低生活保障</t>
  </si>
  <si>
    <t xml:space="preserve">  其他农村社会救济</t>
  </si>
  <si>
    <t xml:space="preserve">    五保供养</t>
  </si>
  <si>
    <t xml:space="preserve">    其他农村社会救济支出</t>
  </si>
  <si>
    <t xml:space="preserve">  临时救助</t>
  </si>
  <si>
    <t xml:space="preserve">    临时救助支出</t>
  </si>
  <si>
    <t xml:space="preserve">  其他社会保障和就业支出</t>
  </si>
  <si>
    <t xml:space="preserve">    其他社会保障和就业支出</t>
  </si>
  <si>
    <t>医疗卫生</t>
  </si>
  <si>
    <t xml:space="preserve">    事业单位医疗</t>
  </si>
  <si>
    <t xml:space="preserve">    新型农村合作医疗</t>
  </si>
  <si>
    <t xml:space="preserve">    农村医疗救助</t>
  </si>
  <si>
    <t xml:space="preserve">    城镇居民基本医疗保险</t>
  </si>
  <si>
    <t xml:space="preserve">  人口与计划生育事务</t>
  </si>
  <si>
    <t xml:space="preserve">    人口和计划生育统计及抽样调查</t>
  </si>
  <si>
    <t>　　人口和计划生育信息系统建设</t>
  </si>
  <si>
    <t xml:space="preserve">    计划生育、生殖健康促进工程</t>
  </si>
  <si>
    <t xml:space="preserve">    计划生育免费基本技术服务</t>
  </si>
  <si>
    <t xml:space="preserve">    人口出生性别比综合治理</t>
  </si>
  <si>
    <t xml:space="preserve">    人口与计划生育服务网络建设</t>
  </si>
  <si>
    <t xml:space="preserve">    计划生育避孕药具经费</t>
  </si>
  <si>
    <t xml:space="preserve">    人口和计划生育宣传教育经费</t>
  </si>
  <si>
    <t xml:space="preserve">    人口和计划生育目标责任制考核</t>
  </si>
  <si>
    <t xml:space="preserve">    计划生育服务</t>
  </si>
  <si>
    <t xml:space="preserve">    其他人口和计划生育事务支出</t>
  </si>
  <si>
    <t xml:space="preserve">  食品和药品监督管理事务</t>
  </si>
  <si>
    <t xml:space="preserve">    食品安全事务</t>
  </si>
  <si>
    <t>节能环保</t>
  </si>
  <si>
    <t xml:space="preserve">  污染防治</t>
  </si>
  <si>
    <t xml:space="preserve">    排污费安排的支出</t>
  </si>
  <si>
    <t xml:space="preserve">  自然生态保护</t>
  </si>
  <si>
    <t xml:space="preserve">    生态保护</t>
  </si>
  <si>
    <t xml:space="preserve">    农村环境保护</t>
  </si>
  <si>
    <t>城乡社区事务</t>
  </si>
  <si>
    <t xml:space="preserve">  城乡社区管理事务</t>
  </si>
  <si>
    <t xml:space="preserve">  城乡社区公共设施</t>
  </si>
  <si>
    <t xml:space="preserve">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</si>
  <si>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</si>
  <si>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</si>
  <si>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</si>
  <si>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>农林水事务</t>
  </si>
  <si>
    <t xml:space="preserve">    技术推广与培训</t>
  </si>
  <si>
    <t xml:space="preserve">    技能培训</t>
  </si>
  <si>
    <t xml:space="preserve">    病虫害控制</t>
  </si>
  <si>
    <t xml:space="preserve">    灾害救助</t>
  </si>
  <si>
    <t xml:space="preserve">    农业生产资料与技术补贴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</si>
  <si>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</si>
  <si>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</si>
  <si>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</si>
  <si>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农村道路建设</t>
  </si>
  <si>
    <t xml:space="preserve">   对高校毕业生到基层任职补助</t>
  </si>
  <si>
    <t>其他农业支出</t>
  </si>
  <si>
    <t xml:space="preserve">  林业</t>
  </si>
  <si>
    <t xml:space="preserve">    林业事业机构</t>
  </si>
  <si>
    <t>　　森林培育</t>
  </si>
  <si>
    <t xml:space="preserve">    林业技术推广</t>
  </si>
  <si>
    <t>　　林业有害生物防治</t>
  </si>
  <si>
    <t>　　林业防灾减灾</t>
  </si>
  <si>
    <t xml:space="preserve">    水利行业业务管理</t>
  </si>
  <si>
    <t xml:space="preserve">    水利工程建设</t>
  </si>
  <si>
    <t xml:space="preserve">    水利工程运行与维护</t>
  </si>
  <si>
    <t xml:space="preserve">    防汛</t>
  </si>
  <si>
    <t xml:space="preserve">    农田水利</t>
  </si>
  <si>
    <t xml:space="preserve">    水利建设移民支出</t>
  </si>
  <si>
    <t xml:space="preserve">  扶贫</t>
  </si>
  <si>
    <t xml:space="preserve">    农村基础设施建设</t>
  </si>
  <si>
    <t xml:space="preserve">    生产发展</t>
  </si>
  <si>
    <t xml:space="preserve">    其他扶贫支出</t>
  </si>
  <si>
    <t xml:space="preserve">  农村综合改革</t>
  </si>
  <si>
    <t xml:space="preserve">    对村级一事一议的补助</t>
  </si>
  <si>
    <t xml:space="preserve">    实施减轻农业用水负担综合改革补助</t>
  </si>
  <si>
    <t xml:space="preserve">    对村民委员会和村党支部的补助</t>
  </si>
  <si>
    <t xml:space="preserve">    其他农村综合改革支出</t>
  </si>
  <si>
    <t>交通运输</t>
  </si>
  <si>
    <t xml:space="preserve"> 公路水路运输</t>
  </si>
  <si>
    <t xml:space="preserve">   公路改建</t>
  </si>
  <si>
    <t xml:space="preserve">   公路养护</t>
  </si>
  <si>
    <t xml:space="preserve">   其他公路水路运输支出</t>
  </si>
  <si>
    <t xml:space="preserve"> 车辆购置税支出</t>
  </si>
  <si>
    <r>
      <t xml:space="preserve">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车辆购置税用于农村公路建设支出</t>
    </r>
    <phoneticPr fontId="7" type="noConversion"/>
  </si>
  <si>
    <t>资源勘探电力信息等事务</t>
  </si>
  <si>
    <t xml:space="preserve">  安全生产监管</t>
  </si>
  <si>
    <t xml:space="preserve">    安全监管监察专项</t>
  </si>
  <si>
    <t xml:space="preserve">  支持中小企业发展和管理支出</t>
  </si>
  <si>
    <t xml:space="preserve">   中小企业发展专项</t>
  </si>
  <si>
    <t>商业服务业等事务</t>
  </si>
  <si>
    <t xml:space="preserve"> 商业流通事务</t>
  </si>
  <si>
    <t xml:space="preserve">   其他商业流通事务</t>
  </si>
  <si>
    <t>国土资源气象等事务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</si>
  <si>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</si>
  <si>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</si>
  <si>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</si>
  <si>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</si>
  <si>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其他国土资源事务支出</t>
  </si>
  <si>
    <t xml:space="preserve">  保障性安居工程支出</t>
  </si>
  <si>
    <t xml:space="preserve">    廉租住房</t>
  </si>
  <si>
    <t xml:space="preserve">    农村危房改造</t>
  </si>
  <si>
    <t xml:space="preserve">   住房公积金</t>
  </si>
  <si>
    <t xml:space="preserve">   提租补贴</t>
  </si>
  <si>
    <t xml:space="preserve">   购房补贴</t>
  </si>
  <si>
    <t xml:space="preserve">  城乡社区住宅</t>
  </si>
  <si>
    <t xml:space="preserve">    公有住房建设和维修改造支出</t>
  </si>
  <si>
    <t xml:space="preserve">   其他城乡社区住宅支出</t>
  </si>
  <si>
    <t xml:space="preserve"> 其他支出</t>
  </si>
  <si>
    <t xml:space="preserve">        其他支出</t>
  </si>
  <si>
    <t>本年支出合计</t>
    <phoneticPr fontId="7" type="noConversion"/>
  </si>
  <si>
    <t>一般公共预算支出表</t>
    <phoneticPr fontId="7" type="noConversion"/>
  </si>
  <si>
    <t>决算数</t>
    <phoneticPr fontId="2" type="noConversion"/>
  </si>
  <si>
    <t>1593.7</t>
    <phoneticPr fontId="2" type="noConversion"/>
  </si>
  <si>
    <t>上级补助收入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</si>
</sst>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#,##0.0_ "/>
    <numFmt numFmtId="183" formatCode="0.00_);[Red]\(0.00\)"/>
    <numFmt numFmtId="184" formatCode="0.0_);[Red]\(0.0\)"/>
    <numFmt numFmtId="185" formatCode="#,##0.0_);[Red]\(#,##0.0\)"/>
    <numFmt numFmtId="186" formatCode="yyyy\-m\-d"/>
    <numFmt numFmtId="187" formatCode="0.00_ ;[Red]\-0.00\ "/>
  </numFmts>
  <fonts count="38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仿宋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70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" fillId="0" borderId="0"/>
  </cellStyleXfs>
  <cellXfs count="297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17" fillId="0" borderId="1" xfId="2" applyFont="1" applyBorder="1" applyAlignment="1">
      <alignment horizontal="left" vertical="center" indent="1"/>
    </xf>
    <xf numFmtId="0" fontId="17" fillId="0" borderId="0" xfId="2" applyFont="1"/>
    <xf numFmtId="0" fontId="18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Alignment="1">
      <alignment horizontal="left" vertical="center"/>
    </xf>
    <xf numFmtId="49" fontId="17" fillId="0" borderId="1" xfId="2" applyNumberFormat="1" applyFont="1" applyBorder="1" applyAlignment="1">
      <alignment horizontal="left" vertical="center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49" fontId="24" fillId="0" borderId="1" xfId="46" applyNumberFormat="1" applyFont="1" applyFill="1" applyBorder="1" applyAlignment="1">
      <alignment horizontal="left" vertical="center" indent="1"/>
    </xf>
    <xf numFmtId="0" fontId="18" fillId="0" borderId="1" xfId="45" applyFont="1" applyFill="1" applyBorder="1" applyAlignment="1">
      <alignment horizontal="left" vertical="center" wrapText="1" indent="1"/>
      <protection locked="0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49" fontId="24" fillId="0" borderId="1" xfId="45" applyNumberFormat="1" applyFont="1" applyFill="1" applyBorder="1" applyAlignment="1">
      <alignment horizontal="left" vertical="center" wrapText="1" indent="1"/>
      <protection locked="0"/>
    </xf>
    <xf numFmtId="49" fontId="17" fillId="0" borderId="1" xfId="45" applyNumberFormat="1" applyFont="1" applyFill="1" applyBorder="1" applyAlignment="1">
      <alignment horizontal="left" vertical="center" wrapText="1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9" fontId="17" fillId="0" borderId="1" xfId="45" applyNumberFormat="1" applyFont="1" applyFill="1" applyBorder="1" applyAlignment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9" fontId="17" fillId="0" borderId="1" xfId="45" applyNumberFormat="1" applyFont="1" applyFill="1" applyBorder="1" applyAlignment="1">
      <alignment horizontal="left" vertical="center" indent="2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179" fontId="17" fillId="0" borderId="1" xfId="46" applyNumberFormat="1" applyFont="1" applyFill="1" applyBorder="1" applyAlignment="1">
      <alignment horizontal="left" vertical="center" indent="2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0" fontId="34" fillId="20" borderId="2" xfId="0" applyNumberFormat="1" applyFont="1" applyFill="1" applyBorder="1" applyAlignment="1" applyProtection="1">
      <alignment horizontal="left" vertical="center"/>
    </xf>
    <xf numFmtId="3" fontId="34" fillId="21" borderId="1" xfId="0" applyNumberFormat="1" applyFont="1" applyFill="1" applyBorder="1" applyAlignment="1" applyProtection="1">
      <alignment horizontal="right" vertical="center"/>
    </xf>
    <xf numFmtId="0" fontId="35" fillId="20" borderId="2" xfId="0" applyNumberFormat="1" applyFont="1" applyFill="1" applyBorder="1" applyAlignment="1" applyProtection="1">
      <alignment horizontal="center" vertical="center"/>
    </xf>
    <xf numFmtId="0" fontId="35" fillId="20" borderId="2" xfId="0" applyNumberFormat="1" applyFont="1" applyFill="1" applyBorder="1" applyAlignment="1" applyProtection="1">
      <alignment horizontal="left" vertical="center"/>
    </xf>
    <xf numFmtId="182" fontId="34" fillId="21" borderId="1" xfId="0" applyNumberFormat="1" applyFont="1" applyFill="1" applyBorder="1" applyAlignment="1" applyProtection="1">
      <alignment horizontal="right" vertical="center"/>
    </xf>
    <xf numFmtId="183" fontId="17" fillId="0" borderId="1" xfId="2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183" fontId="18" fillId="0" borderId="1" xfId="2" applyNumberFormat="1" applyFont="1" applyFill="1" applyBorder="1" applyAlignment="1">
      <alignment horizontal="center" vertical="center"/>
    </xf>
    <xf numFmtId="183" fontId="18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185" fontId="22" fillId="0" borderId="1" xfId="45" applyNumberFormat="1" applyFont="1" applyFill="1" applyBorder="1" applyAlignment="1">
      <alignment horizontal="center" vertical="center"/>
      <protection locked="0"/>
    </xf>
    <xf numFmtId="183" fontId="34" fillId="22" borderId="1" xfId="0" applyNumberFormat="1" applyFont="1" applyFill="1" applyBorder="1" applyAlignment="1" applyProtection="1">
      <alignment horizontal="center" vertical="center"/>
    </xf>
    <xf numFmtId="0" fontId="34" fillId="22" borderId="2" xfId="0" applyNumberFormat="1" applyFont="1" applyFill="1" applyBorder="1" applyAlignment="1" applyProtection="1">
      <alignment horizontal="left" vertical="center"/>
    </xf>
    <xf numFmtId="49" fontId="33" fillId="22" borderId="1" xfId="2" applyNumberFormat="1" applyFont="1" applyFill="1" applyBorder="1" applyAlignment="1">
      <alignment horizontal="left" vertical="center"/>
    </xf>
    <xf numFmtId="183" fontId="18" fillId="22" borderId="1" xfId="2" applyNumberFormat="1" applyFont="1" applyFill="1" applyBorder="1" applyAlignment="1">
      <alignment horizontal="center" vertical="center"/>
    </xf>
    <xf numFmtId="3" fontId="34" fillId="22" borderId="1" xfId="0" applyNumberFormat="1" applyFont="1" applyFill="1" applyBorder="1" applyAlignment="1" applyProtection="1">
      <alignment horizontal="left" vertical="center"/>
    </xf>
    <xf numFmtId="180" fontId="17" fillId="22" borderId="0" xfId="45" applyNumberFormat="1" applyFont="1" applyFill="1" applyAlignment="1">
      <alignment vertical="top"/>
      <protection locked="0"/>
    </xf>
    <xf numFmtId="0" fontId="17" fillId="22" borderId="0" xfId="45" applyFont="1" applyFill="1" applyAlignment="1">
      <alignment vertical="top"/>
      <protection locked="0"/>
    </xf>
    <xf numFmtId="49" fontId="17" fillId="22" borderId="0" xfId="46" applyNumberFormat="1" applyFont="1" applyFill="1"/>
    <xf numFmtId="2" fontId="17" fillId="22" borderId="0" xfId="46" applyNumberFormat="1" applyFont="1" applyFill="1"/>
    <xf numFmtId="179" fontId="17" fillId="22" borderId="0" xfId="45" applyNumberFormat="1" applyFont="1" applyFill="1" applyAlignment="1">
      <alignment vertical="top"/>
      <protection locked="0"/>
    </xf>
    <xf numFmtId="177" fontId="17" fillId="22" borderId="0" xfId="45" applyNumberFormat="1" applyFont="1" applyFill="1" applyAlignment="1">
      <alignment vertical="top"/>
      <protection locked="0"/>
    </xf>
    <xf numFmtId="49" fontId="17" fillId="22" borderId="0" xfId="46" applyNumberFormat="1" applyFont="1" applyFill="1" applyAlignment="1" applyProtection="1">
      <alignment vertical="center"/>
      <protection locked="0"/>
    </xf>
    <xf numFmtId="2" fontId="17" fillId="22" borderId="0" xfId="46" applyNumberFormat="1" applyFont="1" applyFill="1" applyAlignment="1" applyProtection="1">
      <alignment vertical="center"/>
      <protection locked="0"/>
    </xf>
    <xf numFmtId="3" fontId="34" fillId="22" borderId="1" xfId="0" applyNumberFormat="1" applyFont="1" applyFill="1" applyBorder="1" applyAlignment="1" applyProtection="1">
      <alignment horizontal="center" vertical="center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35" fillId="22" borderId="2" xfId="0" applyNumberFormat="1" applyFont="1" applyFill="1" applyBorder="1" applyAlignment="1" applyProtection="1">
      <alignment horizontal="left" vertical="center"/>
    </xf>
    <xf numFmtId="49" fontId="23" fillId="22" borderId="1" xfId="45" applyNumberFormat="1" applyFont="1" applyFill="1" applyBorder="1" applyAlignment="1">
      <alignment horizontal="left" vertical="center"/>
      <protection locked="0"/>
    </xf>
    <xf numFmtId="49" fontId="24" fillId="22" borderId="1" xfId="45" applyNumberFormat="1" applyFont="1" applyFill="1" applyBorder="1" applyAlignment="1">
      <alignment horizontal="left" vertical="center"/>
      <protection locked="0"/>
    </xf>
    <xf numFmtId="179" fontId="17" fillId="0" borderId="0" xfId="45" applyNumberFormat="1" applyFont="1" applyFill="1" applyAlignment="1">
      <alignment horizontal="center" vertical="top"/>
      <protection locked="0"/>
    </xf>
    <xf numFmtId="179" fontId="17" fillId="0" borderId="0" xfId="45" applyNumberFormat="1" applyFont="1" applyFill="1" applyAlignment="1">
      <alignment horizontal="center" vertical="center"/>
      <protection locked="0"/>
    </xf>
    <xf numFmtId="182" fontId="34" fillId="22" borderId="1" xfId="0" applyNumberFormat="1" applyFont="1" applyFill="1" applyBorder="1" applyAlignment="1" applyProtection="1">
      <alignment horizontal="center" vertical="center"/>
    </xf>
    <xf numFmtId="184" fontId="17" fillId="22" borderId="1" xfId="45" applyNumberFormat="1" applyFont="1" applyFill="1" applyBorder="1" applyAlignment="1">
      <alignment horizontal="center" vertical="center"/>
      <protection locked="0"/>
    </xf>
    <xf numFmtId="179" fontId="17" fillId="22" borderId="1" xfId="45" applyNumberFormat="1" applyFont="1" applyFill="1" applyBorder="1" applyAlignment="1">
      <alignment horizontal="center" vertical="center"/>
      <protection locked="0"/>
    </xf>
    <xf numFmtId="179" fontId="17" fillId="0" borderId="1" xfId="45" applyNumberFormat="1" applyFont="1" applyFill="1" applyBorder="1" applyAlignment="1">
      <alignment horizontal="center" vertical="center"/>
      <protection locked="0"/>
    </xf>
    <xf numFmtId="185" fontId="17" fillId="0" borderId="0" xfId="45" applyNumberFormat="1" applyFont="1" applyFill="1" applyAlignment="1">
      <alignment horizontal="center" vertical="top"/>
      <protection locked="0"/>
    </xf>
    <xf numFmtId="185" fontId="17" fillId="0" borderId="0" xfId="45" applyNumberFormat="1" applyFont="1" applyFill="1" applyAlignment="1">
      <alignment horizontal="center" vertical="center"/>
      <protection locked="0"/>
    </xf>
    <xf numFmtId="49" fontId="34" fillId="22" borderId="1" xfId="0" applyNumberFormat="1" applyFont="1" applyFill="1" applyBorder="1" applyAlignment="1" applyProtection="1">
      <alignment horizontal="left" vertical="center"/>
    </xf>
    <xf numFmtId="187" fontId="17" fillId="22" borderId="1" xfId="69" applyNumberFormat="1" applyFont="1" applyFill="1" applyBorder="1" applyAlignment="1" applyProtection="1">
      <alignment horizontal="center" shrinkToFit="1"/>
    </xf>
    <xf numFmtId="49" fontId="17" fillId="22" borderId="0" xfId="45" applyNumberFormat="1" applyFont="1" applyFill="1" applyAlignment="1">
      <alignment horizontal="left" vertical="top"/>
      <protection locked="0"/>
    </xf>
    <xf numFmtId="49" fontId="17" fillId="22" borderId="0" xfId="46" applyNumberFormat="1" applyFont="1" applyFill="1" applyAlignment="1">
      <alignment horizontal="left"/>
    </xf>
    <xf numFmtId="49" fontId="17" fillId="22" borderId="0" xfId="46" applyNumberFormat="1" applyFont="1" applyFill="1" applyAlignment="1" applyProtection="1">
      <alignment horizontal="left" vertical="center"/>
      <protection locked="0"/>
    </xf>
    <xf numFmtId="49" fontId="34" fillId="22" borderId="2" xfId="0" applyNumberFormat="1" applyFont="1" applyFill="1" applyBorder="1" applyAlignment="1" applyProtection="1">
      <alignment horizontal="left" vertical="center"/>
    </xf>
    <xf numFmtId="3" fontId="34" fillId="22" borderId="2" xfId="0" applyNumberFormat="1" applyFont="1" applyFill="1" applyBorder="1" applyAlignment="1" applyProtection="1">
      <alignment horizontal="left" vertical="center"/>
    </xf>
    <xf numFmtId="49" fontId="17" fillId="22" borderId="0" xfId="45" applyNumberFormat="1" applyFont="1" applyFill="1" applyAlignment="1">
      <alignment horizontal="left" vertical="top" indent="1"/>
      <protection locked="0"/>
    </xf>
    <xf numFmtId="49" fontId="17" fillId="22" borderId="0" xfId="46" applyNumberFormat="1" applyFont="1" applyFill="1" applyAlignment="1">
      <alignment horizontal="left" indent="1"/>
    </xf>
    <xf numFmtId="49" fontId="17" fillId="22" borderId="0" xfId="46" applyNumberFormat="1" applyFont="1" applyFill="1" applyAlignment="1" applyProtection="1">
      <alignment horizontal="left" vertical="center" indent="1"/>
      <protection locked="0"/>
    </xf>
    <xf numFmtId="187" fontId="17" fillId="22" borderId="1" xfId="69" applyNumberFormat="1" applyFont="1" applyFill="1" applyBorder="1" applyAlignment="1" applyProtection="1">
      <alignment horizontal="center" shrinkToFit="1"/>
      <protection locked="0"/>
    </xf>
    <xf numFmtId="49" fontId="17" fillId="22" borderId="0" xfId="45" applyNumberFormat="1" applyFont="1" applyFill="1" applyAlignment="1">
      <alignment horizontal="left" vertical="top" indent="2"/>
      <protection locked="0"/>
    </xf>
    <xf numFmtId="49" fontId="17" fillId="22" borderId="0" xfId="46" applyNumberFormat="1" applyFont="1" applyFill="1" applyAlignment="1">
      <alignment horizontal="left" indent="2"/>
    </xf>
    <xf numFmtId="49" fontId="17" fillId="22" borderId="0" xfId="46" applyNumberFormat="1" applyFont="1" applyFill="1" applyAlignment="1" applyProtection="1">
      <alignment horizontal="left" vertical="center" indent="2"/>
      <protection locked="0"/>
    </xf>
    <xf numFmtId="181" fontId="17" fillId="22" borderId="0" xfId="45" applyNumberFormat="1" applyFont="1" applyFill="1" applyAlignment="1">
      <alignment vertical="top"/>
      <protection locked="0"/>
    </xf>
    <xf numFmtId="0" fontId="17" fillId="22" borderId="0" xfId="46" applyFont="1" applyFill="1" applyAlignment="1">
      <alignment vertical="center" wrapText="1"/>
    </xf>
    <xf numFmtId="0" fontId="17" fillId="22" borderId="0" xfId="46" applyFont="1" applyFill="1" applyAlignment="1">
      <alignment horizontal="center" vertical="center" wrapText="1"/>
    </xf>
    <xf numFmtId="177" fontId="18" fillId="22" borderId="1" xfId="45" applyNumberFormat="1" applyFont="1" applyFill="1" applyBorder="1" applyAlignment="1">
      <alignment vertical="center"/>
      <protection locked="0"/>
    </xf>
    <xf numFmtId="0" fontId="25" fillId="22" borderId="0" xfId="45" applyFont="1" applyFill="1" applyAlignment="1">
      <alignment vertical="top"/>
      <protection locked="0"/>
    </xf>
    <xf numFmtId="49" fontId="25" fillId="22" borderId="0" xfId="46" applyNumberFormat="1" applyFont="1" applyFill="1"/>
    <xf numFmtId="2" fontId="25" fillId="22" borderId="0" xfId="46" applyNumberFormat="1" applyFont="1" applyFill="1"/>
    <xf numFmtId="179" fontId="25" fillId="22" borderId="0" xfId="45" applyNumberFormat="1" applyFont="1" applyFill="1" applyAlignment="1">
      <alignment vertical="top"/>
      <protection locked="0"/>
    </xf>
    <xf numFmtId="177" fontId="25" fillId="22" borderId="0" xfId="45" applyNumberFormat="1" applyFont="1" applyFill="1" applyAlignment="1">
      <alignment vertical="top"/>
      <protection locked="0"/>
    </xf>
    <xf numFmtId="49" fontId="25" fillId="22" borderId="0" xfId="46" applyNumberFormat="1" applyFont="1" applyFill="1" applyAlignment="1" applyProtection="1">
      <alignment vertical="center"/>
      <protection locked="0"/>
    </xf>
    <xf numFmtId="2" fontId="25" fillId="22" borderId="0" xfId="46" applyNumberFormat="1" applyFont="1" applyFill="1" applyAlignment="1" applyProtection="1">
      <alignment vertical="center"/>
      <protection locked="0"/>
    </xf>
    <xf numFmtId="187" fontId="15" fillId="22" borderId="1" xfId="0" applyNumberFormat="1" applyFont="1" applyFill="1" applyBorder="1" applyAlignment="1" applyProtection="1">
      <alignment horizontal="center" shrinkToFit="1"/>
    </xf>
    <xf numFmtId="4" fontId="7" fillId="22" borderId="1" xfId="0" applyNumberFormat="1" applyFont="1" applyFill="1" applyBorder="1" applyAlignment="1" applyProtection="1">
      <alignment horizontal="center" vertical="top"/>
      <protection locked="0"/>
    </xf>
    <xf numFmtId="187" fontId="0" fillId="22" borderId="1" xfId="0" applyNumberFormat="1" applyFill="1" applyBorder="1" applyAlignment="1">
      <alignment horizontal="center"/>
    </xf>
    <xf numFmtId="0" fontId="17" fillId="22" borderId="0" xfId="46" applyFont="1" applyFill="1" applyAlignment="1">
      <alignment vertical="center"/>
    </xf>
    <xf numFmtId="0" fontId="4" fillId="22" borderId="0" xfId="46" applyFont="1" applyFill="1" applyAlignment="1">
      <alignment vertical="center"/>
    </xf>
    <xf numFmtId="179" fontId="4" fillId="22" borderId="0" xfId="46" applyNumberFormat="1" applyFont="1" applyFill="1" applyAlignment="1">
      <alignment vertical="center"/>
    </xf>
    <xf numFmtId="179" fontId="17" fillId="22" borderId="0" xfId="46" applyNumberFormat="1" applyFont="1" applyFill="1" applyAlignment="1">
      <alignment horizontal="right" vertical="center"/>
    </xf>
    <xf numFmtId="0" fontId="18" fillId="22" borderId="1" xfId="46" applyFont="1" applyFill="1" applyBorder="1" applyAlignment="1">
      <alignment horizontal="center" vertical="center"/>
    </xf>
    <xf numFmtId="179" fontId="22" fillId="22" borderId="1" xfId="46" applyNumberFormat="1" applyFont="1" applyFill="1" applyBorder="1" applyAlignment="1">
      <alignment horizontal="center" vertical="center"/>
    </xf>
    <xf numFmtId="0" fontId="18" fillId="22" borderId="0" xfId="46" applyFont="1" applyFill="1" applyAlignment="1">
      <alignment vertical="center"/>
    </xf>
    <xf numFmtId="49" fontId="18" fillId="22" borderId="0" xfId="46" applyNumberFormat="1" applyFont="1" applyFill="1" applyAlignment="1">
      <alignment horizontal="left" vertical="center"/>
    </xf>
    <xf numFmtId="0" fontId="36" fillId="23" borderId="8" xfId="0" applyFont="1" applyFill="1" applyBorder="1" applyAlignment="1">
      <alignment horizontal="left" vertical="center"/>
    </xf>
    <xf numFmtId="0" fontId="36" fillId="23" borderId="7" xfId="0" applyFont="1" applyFill="1" applyBorder="1" applyAlignment="1">
      <alignment horizontal="left" vertical="center"/>
    </xf>
    <xf numFmtId="49" fontId="17" fillId="22" borderId="0" xfId="46" applyNumberFormat="1" applyFont="1" applyFill="1" applyAlignment="1">
      <alignment horizontal="left" vertical="center" indent="1"/>
    </xf>
    <xf numFmtId="0" fontId="11" fillId="23" borderId="8" xfId="0" applyFont="1" applyFill="1" applyBorder="1" applyAlignment="1">
      <alignment horizontal="left" vertical="center"/>
    </xf>
    <xf numFmtId="0" fontId="11" fillId="23" borderId="7" xfId="0" applyFont="1" applyFill="1" applyBorder="1" applyAlignment="1">
      <alignment horizontal="left" vertical="center"/>
    </xf>
    <xf numFmtId="179" fontId="17" fillId="22" borderId="0" xfId="46" applyNumberFormat="1" applyFont="1" applyFill="1" applyAlignment="1">
      <alignment vertical="center"/>
    </xf>
    <xf numFmtId="184" fontId="11" fillId="22" borderId="7" xfId="0" applyNumberFormat="1" applyFont="1" applyFill="1" applyBorder="1" applyAlignment="1">
      <alignment horizontal="center" vertical="center"/>
    </xf>
    <xf numFmtId="0" fontId="11" fillId="23" borderId="9" xfId="0" applyFont="1" applyFill="1" applyBorder="1" applyAlignment="1">
      <alignment horizontal="left" vertical="center"/>
    </xf>
    <xf numFmtId="0" fontId="11" fillId="23" borderId="10" xfId="0" applyFont="1" applyFill="1" applyBorder="1" applyAlignment="1">
      <alignment horizontal="left" vertical="center"/>
    </xf>
    <xf numFmtId="186" fontId="11" fillId="22" borderId="11" xfId="0" applyNumberFormat="1" applyFont="1" applyFill="1" applyBorder="1" applyAlignment="1">
      <alignment horizontal="center" vertical="center"/>
    </xf>
    <xf numFmtId="179" fontId="4" fillId="22" borderId="0" xfId="46" applyNumberFormat="1" applyFont="1" applyFill="1" applyAlignment="1">
      <alignment horizontal="center" vertical="center"/>
    </xf>
    <xf numFmtId="179" fontId="17" fillId="22" borderId="0" xfId="46" applyNumberFormat="1" applyFont="1" applyFill="1" applyAlignment="1">
      <alignment horizontal="center" vertical="center"/>
    </xf>
    <xf numFmtId="0" fontId="17" fillId="22" borderId="0" xfId="1" applyFont="1" applyFill="1" applyBorder="1" applyAlignment="1">
      <alignment horizontal="left" vertical="center" wrapText="1"/>
    </xf>
    <xf numFmtId="0" fontId="26" fillId="22" borderId="0" xfId="1" applyFont="1" applyFill="1" applyBorder="1" applyAlignment="1">
      <alignment horizontal="left" vertical="center" wrapText="1"/>
    </xf>
    <xf numFmtId="0" fontId="4" fillId="22" borderId="0" xfId="2" applyFont="1" applyFill="1" applyAlignment="1">
      <alignment wrapText="1"/>
    </xf>
    <xf numFmtId="49" fontId="6" fillId="22" borderId="0" xfId="2" applyNumberFormat="1" applyFont="1" applyFill="1" applyAlignment="1">
      <alignment horizontal="centerContinuous" vertical="center" wrapText="1"/>
    </xf>
    <xf numFmtId="49" fontId="5" fillId="22" borderId="0" xfId="2" applyNumberFormat="1" applyFont="1" applyFill="1" applyAlignment="1">
      <alignment horizontal="centerContinuous" vertical="center" wrapText="1"/>
    </xf>
    <xf numFmtId="0" fontId="18" fillId="22" borderId="0" xfId="2" applyFont="1" applyFill="1" applyAlignment="1">
      <alignment horizontal="center" wrapText="1"/>
    </xf>
    <xf numFmtId="179" fontId="31" fillId="22" borderId="0" xfId="45" applyNumberFormat="1" applyFont="1" applyFill="1" applyAlignment="1">
      <alignment horizontal="right" vertical="top"/>
      <protection locked="0"/>
    </xf>
    <xf numFmtId="0" fontId="17" fillId="22" borderId="0" xfId="2" applyFont="1" applyFill="1" applyAlignment="1">
      <alignment wrapText="1"/>
    </xf>
    <xf numFmtId="0" fontId="22" fillId="22" borderId="1" xfId="2" applyFont="1" applyFill="1" applyBorder="1" applyAlignment="1">
      <alignment horizontal="center" vertical="center" wrapText="1"/>
    </xf>
    <xf numFmtId="1" fontId="22" fillId="22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22" borderId="0" xfId="2" applyFont="1" applyFill="1" applyBorder="1" applyAlignment="1">
      <alignment horizontal="center" vertical="center" wrapText="1"/>
    </xf>
    <xf numFmtId="0" fontId="22" fillId="22" borderId="0" xfId="2" applyFont="1" applyFill="1" applyAlignment="1">
      <alignment horizontal="center" vertical="center" wrapText="1"/>
    </xf>
    <xf numFmtId="3" fontId="34" fillId="22" borderId="1" xfId="0" applyNumberFormat="1" applyFont="1" applyFill="1" applyBorder="1" applyAlignment="1" applyProtection="1">
      <alignment vertical="center"/>
    </xf>
    <xf numFmtId="0" fontId="18" fillId="22" borderId="0" xfId="2" applyFont="1" applyFill="1" applyBorder="1" applyAlignment="1">
      <alignment horizontal="center" vertical="center" wrapText="1"/>
    </xf>
    <xf numFmtId="0" fontId="18" fillId="22" borderId="0" xfId="2" applyFont="1" applyFill="1" applyAlignment="1">
      <alignment horizontal="center" vertical="center" wrapText="1"/>
    </xf>
    <xf numFmtId="0" fontId="17" fillId="22" borderId="0" xfId="2" applyFont="1" applyFill="1" applyBorder="1" applyAlignment="1">
      <alignment wrapText="1"/>
    </xf>
    <xf numFmtId="0" fontId="18" fillId="22" borderId="0" xfId="2" applyFont="1" applyFill="1" applyBorder="1" applyAlignment="1">
      <alignment wrapText="1"/>
    </xf>
    <xf numFmtId="0" fontId="18" fillId="22" borderId="0" xfId="2" applyFont="1" applyFill="1" applyAlignment="1">
      <alignment wrapText="1"/>
    </xf>
    <xf numFmtId="3" fontId="34" fillId="22" borderId="4" xfId="0" applyNumberFormat="1" applyFont="1" applyFill="1" applyBorder="1" applyAlignment="1" applyProtection="1">
      <alignment vertical="center"/>
    </xf>
    <xf numFmtId="3" fontId="34" fillId="22" borderId="5" xfId="0" applyNumberFormat="1" applyFont="1" applyFill="1" applyBorder="1" applyAlignment="1" applyProtection="1">
      <alignment vertical="center"/>
    </xf>
    <xf numFmtId="0" fontId="1" fillId="22" borderId="1" xfId="2" applyFont="1" applyFill="1" applyBorder="1" applyAlignment="1">
      <alignment wrapText="1"/>
    </xf>
    <xf numFmtId="0" fontId="4" fillId="22" borderId="1" xfId="2" applyFont="1" applyFill="1" applyBorder="1" applyAlignment="1">
      <alignment horizontal="center" wrapText="1"/>
    </xf>
    <xf numFmtId="0" fontId="4" fillId="22" borderId="0" xfId="2" applyFont="1" applyFill="1" applyAlignment="1">
      <alignment horizontal="center" wrapText="1"/>
    </xf>
    <xf numFmtId="0" fontId="22" fillId="22" borderId="1" xfId="46" applyFont="1" applyFill="1" applyBorder="1" applyAlignment="1">
      <alignment horizontal="center" vertical="center"/>
    </xf>
    <xf numFmtId="183" fontId="17" fillId="22" borderId="1" xfId="45" applyNumberFormat="1" applyFont="1" applyFill="1" applyBorder="1" applyAlignment="1">
      <alignment horizontal="center" vertical="center"/>
      <protection locked="0"/>
    </xf>
    <xf numFmtId="3" fontId="34" fillId="22" borderId="1" xfId="0" applyNumberFormat="1" applyFont="1" applyFill="1" applyBorder="1" applyAlignment="1" applyProtection="1">
      <alignment vertical="center" shrinkToFit="1"/>
    </xf>
    <xf numFmtId="0" fontId="17" fillId="22" borderId="0" xfId="1" applyFont="1" applyFill="1" applyBorder="1" applyAlignment="1">
      <alignment horizontal="left" vertical="center"/>
    </xf>
    <xf numFmtId="183" fontId="17" fillId="22" borderId="0" xfId="45" applyNumberFormat="1" applyFont="1" applyFill="1" applyAlignment="1">
      <alignment horizontal="center" vertical="top"/>
      <protection locked="0"/>
    </xf>
    <xf numFmtId="183" fontId="17" fillId="22" borderId="0" xfId="45" applyNumberFormat="1" applyFont="1" applyFill="1" applyAlignment="1">
      <alignment horizontal="center" vertical="center"/>
      <protection locked="0"/>
    </xf>
    <xf numFmtId="49" fontId="22" fillId="22" borderId="1" xfId="45" applyNumberFormat="1" applyFont="1" applyFill="1" applyBorder="1" applyAlignment="1">
      <alignment horizontal="center" vertical="center"/>
      <protection locked="0"/>
    </xf>
    <xf numFmtId="183" fontId="18" fillId="22" borderId="1" xfId="45" applyNumberFormat="1" applyFont="1" applyFill="1" applyBorder="1" applyAlignment="1">
      <alignment horizontal="center" vertical="center"/>
      <protection locked="0"/>
    </xf>
    <xf numFmtId="49" fontId="24" fillId="22" borderId="1" xfId="45" applyNumberFormat="1" applyFont="1" applyFill="1" applyBorder="1" applyAlignment="1">
      <alignment horizontal="left" vertical="center" indent="1"/>
      <protection locked="0"/>
    </xf>
    <xf numFmtId="0" fontId="23" fillId="22" borderId="2" xfId="45" applyFont="1" applyFill="1" applyBorder="1" applyAlignment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35" fillId="20" borderId="2" xfId="0" applyNumberFormat="1" applyFont="1" applyFill="1" applyBorder="1" applyAlignment="1" applyProtection="1">
      <alignment horizontal="center" vertical="center"/>
    </xf>
    <xf numFmtId="0" fontId="35" fillId="20" borderId="3" xfId="0" applyNumberFormat="1" applyFont="1" applyFill="1" applyBorder="1" applyAlignment="1" applyProtection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" fillId="22" borderId="2" xfId="0" applyNumberFormat="1" applyFont="1" applyFill="1" applyBorder="1" applyAlignment="1" applyProtection="1">
      <alignment horizontal="center" vertical="center"/>
    </xf>
    <xf numFmtId="0" fontId="1" fillId="22" borderId="3" xfId="0" applyNumberFormat="1" applyFont="1" applyFill="1" applyBorder="1" applyAlignment="1" applyProtection="1">
      <alignment horizontal="center" vertical="center"/>
    </xf>
    <xf numFmtId="0" fontId="5" fillId="0" borderId="0" xfId="45" applyFont="1" applyFill="1" applyAlignment="1">
      <alignment horizontal="center" vertical="top"/>
      <protection locked="0"/>
    </xf>
    <xf numFmtId="0" fontId="6" fillId="22" borderId="0" xfId="46" applyFont="1" applyFill="1" applyAlignment="1">
      <alignment horizontal="center" vertical="center"/>
    </xf>
    <xf numFmtId="0" fontId="5" fillId="22" borderId="0" xfId="46" applyFont="1" applyFill="1" applyAlignment="1">
      <alignment horizontal="center" vertical="center"/>
    </xf>
    <xf numFmtId="0" fontId="36" fillId="23" borderId="6" xfId="0" applyFont="1" applyFill="1" applyBorder="1" applyAlignment="1">
      <alignment horizontal="center" vertical="center"/>
    </xf>
    <xf numFmtId="0" fontId="36" fillId="23" borderId="7" xfId="0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6" fillId="22" borderId="0" xfId="45" applyFont="1" applyFill="1" applyAlignment="1">
      <alignment horizontal="center" vertical="top"/>
      <protection locked="0"/>
    </xf>
    <xf numFmtId="179" fontId="5" fillId="22" borderId="0" xfId="45" applyNumberFormat="1" applyFont="1" applyFill="1" applyAlignment="1">
      <alignment horizontal="center" vertical="top"/>
      <protection locked="0"/>
    </xf>
    <xf numFmtId="0" fontId="23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18" fillId="0" borderId="2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3" fontId="34" fillId="20" borderId="1" xfId="0" applyNumberFormat="1" applyFont="1" applyFill="1" applyBorder="1" applyAlignment="1" applyProtection="1">
      <alignment vertical="center"/>
    </xf>
    <xf numFmtId="184" fontId="37" fillId="0" borderId="1" xfId="0" applyNumberFormat="1" applyFont="1" applyBorder="1" applyAlignment="1">
      <alignment horizontal="center" vertical="center" shrinkToFit="1"/>
    </xf>
    <xf numFmtId="183" fontId="22" fillId="22" borderId="1" xfId="45" applyNumberFormat="1" applyFont="1" applyFill="1" applyBorder="1" applyAlignment="1">
      <alignment horizontal="center" vertical="center"/>
      <protection locked="0"/>
    </xf>
  </cellXfs>
  <cellStyles count="70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安肃镇2006年6月份月报" xfId="69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D30"/>
  <sheetViews>
    <sheetView workbookViewId="0">
      <selection activeCell="B10" sqref="B10"/>
    </sheetView>
  </sheetViews>
  <sheetFormatPr defaultColWidth="7.875" defaultRowHeight="15.75"/>
  <cols>
    <col min="1" max="1" width="33.5" style="1" customWidth="1"/>
    <col min="2" max="2" width="33.5" style="162" customWidth="1"/>
    <col min="3" max="3" width="8.5" style="1" hidden="1" customWidth="1"/>
    <col min="4" max="4" width="7.875" style="1" hidden="1" customWidth="1"/>
    <col min="5" max="250" width="7.875" style="1"/>
    <col min="251" max="251" width="35.75" style="1" customWidth="1"/>
    <col min="252" max="252" width="0" style="1" hidden="1" customWidth="1"/>
    <col min="253" max="254" width="12" style="1" customWidth="1"/>
    <col min="255" max="255" width="8" style="1" bestFit="1" customWidth="1"/>
    <col min="256" max="256" width="7.875" style="1" bestFit="1" customWidth="1"/>
    <col min="257" max="258" width="0" style="1" hidden="1" customWidth="1"/>
    <col min="259" max="506" width="7.875" style="1"/>
    <col min="507" max="507" width="35.75" style="1" customWidth="1"/>
    <col min="508" max="508" width="0" style="1" hidden="1" customWidth="1"/>
    <col min="509" max="510" width="12" style="1" customWidth="1"/>
    <col min="511" max="511" width="8" style="1" bestFit="1" customWidth="1"/>
    <col min="512" max="512" width="7.875" style="1" bestFit="1" customWidth="1"/>
    <col min="513" max="514" width="0" style="1" hidden="1" customWidth="1"/>
    <col min="515" max="762" width="7.875" style="1"/>
    <col min="763" max="763" width="35.75" style="1" customWidth="1"/>
    <col min="764" max="764" width="0" style="1" hidden="1" customWidth="1"/>
    <col min="765" max="766" width="12" style="1" customWidth="1"/>
    <col min="767" max="767" width="8" style="1" bestFit="1" customWidth="1"/>
    <col min="768" max="768" width="7.875" style="1" bestFit="1" customWidth="1"/>
    <col min="769" max="770" width="0" style="1" hidden="1" customWidth="1"/>
    <col min="771" max="1018" width="7.875" style="1"/>
    <col min="1019" max="1019" width="35.75" style="1" customWidth="1"/>
    <col min="1020" max="1020" width="0" style="1" hidden="1" customWidth="1"/>
    <col min="1021" max="1022" width="12" style="1" customWidth="1"/>
    <col min="1023" max="1023" width="8" style="1" bestFit="1" customWidth="1"/>
    <col min="1024" max="1024" width="7.875" style="1" bestFit="1" customWidth="1"/>
    <col min="1025" max="1026" width="0" style="1" hidden="1" customWidth="1"/>
    <col min="1027" max="1274" width="7.875" style="1"/>
    <col min="1275" max="1275" width="35.75" style="1" customWidth="1"/>
    <col min="1276" max="1276" width="0" style="1" hidden="1" customWidth="1"/>
    <col min="1277" max="1278" width="12" style="1" customWidth="1"/>
    <col min="1279" max="1279" width="8" style="1" bestFit="1" customWidth="1"/>
    <col min="1280" max="1280" width="7.875" style="1" bestFit="1" customWidth="1"/>
    <col min="1281" max="1282" width="0" style="1" hidden="1" customWidth="1"/>
    <col min="1283" max="1530" width="7.875" style="1"/>
    <col min="1531" max="1531" width="35.75" style="1" customWidth="1"/>
    <col min="1532" max="1532" width="0" style="1" hidden="1" customWidth="1"/>
    <col min="1533" max="1534" width="12" style="1" customWidth="1"/>
    <col min="1535" max="1535" width="8" style="1" bestFit="1" customWidth="1"/>
    <col min="1536" max="1536" width="7.875" style="1" bestFit="1" customWidth="1"/>
    <col min="1537" max="1538" width="0" style="1" hidden="1" customWidth="1"/>
    <col min="1539" max="1786" width="7.875" style="1"/>
    <col min="1787" max="1787" width="35.75" style="1" customWidth="1"/>
    <col min="1788" max="1788" width="0" style="1" hidden="1" customWidth="1"/>
    <col min="1789" max="1790" width="12" style="1" customWidth="1"/>
    <col min="1791" max="1791" width="8" style="1" bestFit="1" customWidth="1"/>
    <col min="1792" max="1792" width="7.875" style="1" bestFit="1" customWidth="1"/>
    <col min="1793" max="1794" width="0" style="1" hidden="1" customWidth="1"/>
    <col min="1795" max="2042" width="7.875" style="1"/>
    <col min="2043" max="2043" width="35.75" style="1" customWidth="1"/>
    <col min="2044" max="2044" width="0" style="1" hidden="1" customWidth="1"/>
    <col min="2045" max="2046" width="12" style="1" customWidth="1"/>
    <col min="2047" max="2047" width="8" style="1" bestFit="1" customWidth="1"/>
    <col min="2048" max="2048" width="7.875" style="1" bestFit="1" customWidth="1"/>
    <col min="2049" max="2050" width="0" style="1" hidden="1" customWidth="1"/>
    <col min="2051" max="2298" width="7.875" style="1"/>
    <col min="2299" max="2299" width="35.75" style="1" customWidth="1"/>
    <col min="2300" max="2300" width="0" style="1" hidden="1" customWidth="1"/>
    <col min="2301" max="2302" width="12" style="1" customWidth="1"/>
    <col min="2303" max="2303" width="8" style="1" bestFit="1" customWidth="1"/>
    <col min="2304" max="2304" width="7.875" style="1" bestFit="1" customWidth="1"/>
    <col min="2305" max="2306" width="0" style="1" hidden="1" customWidth="1"/>
    <col min="2307" max="2554" width="7.875" style="1"/>
    <col min="2555" max="2555" width="35.75" style="1" customWidth="1"/>
    <col min="2556" max="2556" width="0" style="1" hidden="1" customWidth="1"/>
    <col min="2557" max="2558" width="12" style="1" customWidth="1"/>
    <col min="2559" max="2559" width="8" style="1" bestFit="1" customWidth="1"/>
    <col min="2560" max="2560" width="7.875" style="1" bestFit="1" customWidth="1"/>
    <col min="2561" max="2562" width="0" style="1" hidden="1" customWidth="1"/>
    <col min="2563" max="2810" width="7.875" style="1"/>
    <col min="2811" max="2811" width="35.75" style="1" customWidth="1"/>
    <col min="2812" max="2812" width="0" style="1" hidden="1" customWidth="1"/>
    <col min="2813" max="2814" width="12" style="1" customWidth="1"/>
    <col min="2815" max="2815" width="8" style="1" bestFit="1" customWidth="1"/>
    <col min="2816" max="2816" width="7.875" style="1" bestFit="1" customWidth="1"/>
    <col min="2817" max="2818" width="0" style="1" hidden="1" customWidth="1"/>
    <col min="2819" max="3066" width="7.875" style="1"/>
    <col min="3067" max="3067" width="35.75" style="1" customWidth="1"/>
    <col min="3068" max="3068" width="0" style="1" hidden="1" customWidth="1"/>
    <col min="3069" max="3070" width="12" style="1" customWidth="1"/>
    <col min="3071" max="3071" width="8" style="1" bestFit="1" customWidth="1"/>
    <col min="3072" max="3072" width="7.875" style="1" bestFit="1" customWidth="1"/>
    <col min="3073" max="3074" width="0" style="1" hidden="1" customWidth="1"/>
    <col min="3075" max="3322" width="7.875" style="1"/>
    <col min="3323" max="3323" width="35.75" style="1" customWidth="1"/>
    <col min="3324" max="3324" width="0" style="1" hidden="1" customWidth="1"/>
    <col min="3325" max="3326" width="12" style="1" customWidth="1"/>
    <col min="3327" max="3327" width="8" style="1" bestFit="1" customWidth="1"/>
    <col min="3328" max="3328" width="7.875" style="1" bestFit="1" customWidth="1"/>
    <col min="3329" max="3330" width="0" style="1" hidden="1" customWidth="1"/>
    <col min="3331" max="3578" width="7.875" style="1"/>
    <col min="3579" max="3579" width="35.75" style="1" customWidth="1"/>
    <col min="3580" max="3580" width="0" style="1" hidden="1" customWidth="1"/>
    <col min="3581" max="3582" width="12" style="1" customWidth="1"/>
    <col min="3583" max="3583" width="8" style="1" bestFit="1" customWidth="1"/>
    <col min="3584" max="3584" width="7.875" style="1" bestFit="1" customWidth="1"/>
    <col min="3585" max="3586" width="0" style="1" hidden="1" customWidth="1"/>
    <col min="3587" max="3834" width="7.875" style="1"/>
    <col min="3835" max="3835" width="35.75" style="1" customWidth="1"/>
    <col min="3836" max="3836" width="0" style="1" hidden="1" customWidth="1"/>
    <col min="3837" max="3838" width="12" style="1" customWidth="1"/>
    <col min="3839" max="3839" width="8" style="1" bestFit="1" customWidth="1"/>
    <col min="3840" max="3840" width="7.875" style="1" bestFit="1" customWidth="1"/>
    <col min="3841" max="3842" width="0" style="1" hidden="1" customWidth="1"/>
    <col min="3843" max="4090" width="7.875" style="1"/>
    <col min="4091" max="4091" width="35.75" style="1" customWidth="1"/>
    <col min="4092" max="4092" width="0" style="1" hidden="1" customWidth="1"/>
    <col min="4093" max="4094" width="12" style="1" customWidth="1"/>
    <col min="4095" max="4095" width="8" style="1" bestFit="1" customWidth="1"/>
    <col min="4096" max="4096" width="7.875" style="1" bestFit="1" customWidth="1"/>
    <col min="4097" max="4098" width="0" style="1" hidden="1" customWidth="1"/>
    <col min="4099" max="4346" width="7.875" style="1"/>
    <col min="4347" max="4347" width="35.75" style="1" customWidth="1"/>
    <col min="4348" max="4348" width="0" style="1" hidden="1" customWidth="1"/>
    <col min="4349" max="4350" width="12" style="1" customWidth="1"/>
    <col min="4351" max="4351" width="8" style="1" bestFit="1" customWidth="1"/>
    <col min="4352" max="4352" width="7.875" style="1" bestFit="1" customWidth="1"/>
    <col min="4353" max="4354" width="0" style="1" hidden="1" customWidth="1"/>
    <col min="4355" max="4602" width="7.875" style="1"/>
    <col min="4603" max="4603" width="35.75" style="1" customWidth="1"/>
    <col min="4604" max="4604" width="0" style="1" hidden="1" customWidth="1"/>
    <col min="4605" max="4606" width="12" style="1" customWidth="1"/>
    <col min="4607" max="4607" width="8" style="1" bestFit="1" customWidth="1"/>
    <col min="4608" max="4608" width="7.875" style="1" bestFit="1" customWidth="1"/>
    <col min="4609" max="4610" width="0" style="1" hidden="1" customWidth="1"/>
    <col min="4611" max="4858" width="7.875" style="1"/>
    <col min="4859" max="4859" width="35.75" style="1" customWidth="1"/>
    <col min="4860" max="4860" width="0" style="1" hidden="1" customWidth="1"/>
    <col min="4861" max="4862" width="12" style="1" customWidth="1"/>
    <col min="4863" max="4863" width="8" style="1" bestFit="1" customWidth="1"/>
    <col min="4864" max="4864" width="7.875" style="1" bestFit="1" customWidth="1"/>
    <col min="4865" max="4866" width="0" style="1" hidden="1" customWidth="1"/>
    <col min="4867" max="5114" width="7.875" style="1"/>
    <col min="5115" max="5115" width="35.75" style="1" customWidth="1"/>
    <col min="5116" max="5116" width="0" style="1" hidden="1" customWidth="1"/>
    <col min="5117" max="5118" width="12" style="1" customWidth="1"/>
    <col min="5119" max="5119" width="8" style="1" bestFit="1" customWidth="1"/>
    <col min="5120" max="5120" width="7.875" style="1" bestFit="1" customWidth="1"/>
    <col min="5121" max="5122" width="0" style="1" hidden="1" customWidth="1"/>
    <col min="5123" max="5370" width="7.875" style="1"/>
    <col min="5371" max="5371" width="35.75" style="1" customWidth="1"/>
    <col min="5372" max="5372" width="0" style="1" hidden="1" customWidth="1"/>
    <col min="5373" max="5374" width="12" style="1" customWidth="1"/>
    <col min="5375" max="5375" width="8" style="1" bestFit="1" customWidth="1"/>
    <col min="5376" max="5376" width="7.875" style="1" bestFit="1" customWidth="1"/>
    <col min="5377" max="5378" width="0" style="1" hidden="1" customWidth="1"/>
    <col min="5379" max="5626" width="7.875" style="1"/>
    <col min="5627" max="5627" width="35.75" style="1" customWidth="1"/>
    <col min="5628" max="5628" width="0" style="1" hidden="1" customWidth="1"/>
    <col min="5629" max="5630" width="12" style="1" customWidth="1"/>
    <col min="5631" max="5631" width="8" style="1" bestFit="1" customWidth="1"/>
    <col min="5632" max="5632" width="7.875" style="1" bestFit="1" customWidth="1"/>
    <col min="5633" max="5634" width="0" style="1" hidden="1" customWidth="1"/>
    <col min="5635" max="5882" width="7.875" style="1"/>
    <col min="5883" max="5883" width="35.75" style="1" customWidth="1"/>
    <col min="5884" max="5884" width="0" style="1" hidden="1" customWidth="1"/>
    <col min="5885" max="5886" width="12" style="1" customWidth="1"/>
    <col min="5887" max="5887" width="8" style="1" bestFit="1" customWidth="1"/>
    <col min="5888" max="5888" width="7.875" style="1" bestFit="1" customWidth="1"/>
    <col min="5889" max="5890" width="0" style="1" hidden="1" customWidth="1"/>
    <col min="5891" max="6138" width="7.875" style="1"/>
    <col min="6139" max="6139" width="35.75" style="1" customWidth="1"/>
    <col min="6140" max="6140" width="0" style="1" hidden="1" customWidth="1"/>
    <col min="6141" max="6142" width="12" style="1" customWidth="1"/>
    <col min="6143" max="6143" width="8" style="1" bestFit="1" customWidth="1"/>
    <col min="6144" max="6144" width="7.875" style="1" bestFit="1" customWidth="1"/>
    <col min="6145" max="6146" width="0" style="1" hidden="1" customWidth="1"/>
    <col min="6147" max="6394" width="7.875" style="1"/>
    <col min="6395" max="6395" width="35.75" style="1" customWidth="1"/>
    <col min="6396" max="6396" width="0" style="1" hidden="1" customWidth="1"/>
    <col min="6397" max="6398" width="12" style="1" customWidth="1"/>
    <col min="6399" max="6399" width="8" style="1" bestFit="1" customWidth="1"/>
    <col min="6400" max="6400" width="7.875" style="1" bestFit="1" customWidth="1"/>
    <col min="6401" max="6402" width="0" style="1" hidden="1" customWidth="1"/>
    <col min="6403" max="6650" width="7.875" style="1"/>
    <col min="6651" max="6651" width="35.75" style="1" customWidth="1"/>
    <col min="6652" max="6652" width="0" style="1" hidden="1" customWidth="1"/>
    <col min="6653" max="6654" width="12" style="1" customWidth="1"/>
    <col min="6655" max="6655" width="8" style="1" bestFit="1" customWidth="1"/>
    <col min="6656" max="6656" width="7.875" style="1" bestFit="1" customWidth="1"/>
    <col min="6657" max="6658" width="0" style="1" hidden="1" customWidth="1"/>
    <col min="6659" max="6906" width="7.875" style="1"/>
    <col min="6907" max="6907" width="35.75" style="1" customWidth="1"/>
    <col min="6908" max="6908" width="0" style="1" hidden="1" customWidth="1"/>
    <col min="6909" max="6910" width="12" style="1" customWidth="1"/>
    <col min="6911" max="6911" width="8" style="1" bestFit="1" customWidth="1"/>
    <col min="6912" max="6912" width="7.875" style="1" bestFit="1" customWidth="1"/>
    <col min="6913" max="6914" width="0" style="1" hidden="1" customWidth="1"/>
    <col min="6915" max="7162" width="7.875" style="1"/>
    <col min="7163" max="7163" width="35.75" style="1" customWidth="1"/>
    <col min="7164" max="7164" width="0" style="1" hidden="1" customWidth="1"/>
    <col min="7165" max="7166" width="12" style="1" customWidth="1"/>
    <col min="7167" max="7167" width="8" style="1" bestFit="1" customWidth="1"/>
    <col min="7168" max="7168" width="7.875" style="1" bestFit="1" customWidth="1"/>
    <col min="7169" max="7170" width="0" style="1" hidden="1" customWidth="1"/>
    <col min="7171" max="7418" width="7.875" style="1"/>
    <col min="7419" max="7419" width="35.75" style="1" customWidth="1"/>
    <col min="7420" max="7420" width="0" style="1" hidden="1" customWidth="1"/>
    <col min="7421" max="7422" width="12" style="1" customWidth="1"/>
    <col min="7423" max="7423" width="8" style="1" bestFit="1" customWidth="1"/>
    <col min="7424" max="7424" width="7.875" style="1" bestFit="1" customWidth="1"/>
    <col min="7425" max="7426" width="0" style="1" hidden="1" customWidth="1"/>
    <col min="7427" max="7674" width="7.875" style="1"/>
    <col min="7675" max="7675" width="35.75" style="1" customWidth="1"/>
    <col min="7676" max="7676" width="0" style="1" hidden="1" customWidth="1"/>
    <col min="7677" max="7678" width="12" style="1" customWidth="1"/>
    <col min="7679" max="7679" width="8" style="1" bestFit="1" customWidth="1"/>
    <col min="7680" max="7680" width="7.875" style="1" bestFit="1" customWidth="1"/>
    <col min="7681" max="7682" width="0" style="1" hidden="1" customWidth="1"/>
    <col min="7683" max="7930" width="7.875" style="1"/>
    <col min="7931" max="7931" width="35.75" style="1" customWidth="1"/>
    <col min="7932" max="7932" width="0" style="1" hidden="1" customWidth="1"/>
    <col min="7933" max="7934" width="12" style="1" customWidth="1"/>
    <col min="7935" max="7935" width="8" style="1" bestFit="1" customWidth="1"/>
    <col min="7936" max="7936" width="7.875" style="1" bestFit="1" customWidth="1"/>
    <col min="7937" max="7938" width="0" style="1" hidden="1" customWidth="1"/>
    <col min="7939" max="8186" width="7.875" style="1"/>
    <col min="8187" max="8187" width="35.75" style="1" customWidth="1"/>
    <col min="8188" max="8188" width="0" style="1" hidden="1" customWidth="1"/>
    <col min="8189" max="8190" width="12" style="1" customWidth="1"/>
    <col min="8191" max="8191" width="8" style="1" bestFit="1" customWidth="1"/>
    <col min="8192" max="8192" width="7.875" style="1" bestFit="1" customWidth="1"/>
    <col min="8193" max="8194" width="0" style="1" hidden="1" customWidth="1"/>
    <col min="8195" max="8442" width="7.875" style="1"/>
    <col min="8443" max="8443" width="35.75" style="1" customWidth="1"/>
    <col min="8444" max="8444" width="0" style="1" hidden="1" customWidth="1"/>
    <col min="8445" max="8446" width="12" style="1" customWidth="1"/>
    <col min="8447" max="8447" width="8" style="1" bestFit="1" customWidth="1"/>
    <col min="8448" max="8448" width="7.875" style="1" bestFit="1" customWidth="1"/>
    <col min="8449" max="8450" width="0" style="1" hidden="1" customWidth="1"/>
    <col min="8451" max="8698" width="7.875" style="1"/>
    <col min="8699" max="8699" width="35.75" style="1" customWidth="1"/>
    <col min="8700" max="8700" width="0" style="1" hidden="1" customWidth="1"/>
    <col min="8701" max="8702" width="12" style="1" customWidth="1"/>
    <col min="8703" max="8703" width="8" style="1" bestFit="1" customWidth="1"/>
    <col min="8704" max="8704" width="7.875" style="1" bestFit="1" customWidth="1"/>
    <col min="8705" max="8706" width="0" style="1" hidden="1" customWidth="1"/>
    <col min="8707" max="8954" width="7.875" style="1"/>
    <col min="8955" max="8955" width="35.75" style="1" customWidth="1"/>
    <col min="8956" max="8956" width="0" style="1" hidden="1" customWidth="1"/>
    <col min="8957" max="8958" width="12" style="1" customWidth="1"/>
    <col min="8959" max="8959" width="8" style="1" bestFit="1" customWidth="1"/>
    <col min="8960" max="8960" width="7.875" style="1" bestFit="1" customWidth="1"/>
    <col min="8961" max="8962" width="0" style="1" hidden="1" customWidth="1"/>
    <col min="8963" max="9210" width="7.875" style="1"/>
    <col min="9211" max="9211" width="35.75" style="1" customWidth="1"/>
    <col min="9212" max="9212" width="0" style="1" hidden="1" customWidth="1"/>
    <col min="9213" max="9214" width="12" style="1" customWidth="1"/>
    <col min="9215" max="9215" width="8" style="1" bestFit="1" customWidth="1"/>
    <col min="9216" max="9216" width="7.875" style="1" bestFit="1" customWidth="1"/>
    <col min="9217" max="9218" width="0" style="1" hidden="1" customWidth="1"/>
    <col min="9219" max="9466" width="7.875" style="1"/>
    <col min="9467" max="9467" width="35.75" style="1" customWidth="1"/>
    <col min="9468" max="9468" width="0" style="1" hidden="1" customWidth="1"/>
    <col min="9469" max="9470" width="12" style="1" customWidth="1"/>
    <col min="9471" max="9471" width="8" style="1" bestFit="1" customWidth="1"/>
    <col min="9472" max="9472" width="7.875" style="1" bestFit="1" customWidth="1"/>
    <col min="9473" max="9474" width="0" style="1" hidden="1" customWidth="1"/>
    <col min="9475" max="9722" width="7.875" style="1"/>
    <col min="9723" max="9723" width="35.75" style="1" customWidth="1"/>
    <col min="9724" max="9724" width="0" style="1" hidden="1" customWidth="1"/>
    <col min="9725" max="9726" width="12" style="1" customWidth="1"/>
    <col min="9727" max="9727" width="8" style="1" bestFit="1" customWidth="1"/>
    <col min="9728" max="9728" width="7.875" style="1" bestFit="1" customWidth="1"/>
    <col min="9729" max="9730" width="0" style="1" hidden="1" customWidth="1"/>
    <col min="9731" max="9978" width="7.875" style="1"/>
    <col min="9979" max="9979" width="35.75" style="1" customWidth="1"/>
    <col min="9980" max="9980" width="0" style="1" hidden="1" customWidth="1"/>
    <col min="9981" max="9982" width="12" style="1" customWidth="1"/>
    <col min="9983" max="9983" width="8" style="1" bestFit="1" customWidth="1"/>
    <col min="9984" max="9984" width="7.875" style="1" bestFit="1" customWidth="1"/>
    <col min="9985" max="9986" width="0" style="1" hidden="1" customWidth="1"/>
    <col min="9987" max="10234" width="7.875" style="1"/>
    <col min="10235" max="10235" width="35.75" style="1" customWidth="1"/>
    <col min="10236" max="10236" width="0" style="1" hidden="1" customWidth="1"/>
    <col min="10237" max="10238" width="12" style="1" customWidth="1"/>
    <col min="10239" max="10239" width="8" style="1" bestFit="1" customWidth="1"/>
    <col min="10240" max="10240" width="7.875" style="1" bestFit="1" customWidth="1"/>
    <col min="10241" max="10242" width="0" style="1" hidden="1" customWidth="1"/>
    <col min="10243" max="10490" width="7.875" style="1"/>
    <col min="10491" max="10491" width="35.75" style="1" customWidth="1"/>
    <col min="10492" max="10492" width="0" style="1" hidden="1" customWidth="1"/>
    <col min="10493" max="10494" width="12" style="1" customWidth="1"/>
    <col min="10495" max="10495" width="8" style="1" bestFit="1" customWidth="1"/>
    <col min="10496" max="10496" width="7.875" style="1" bestFit="1" customWidth="1"/>
    <col min="10497" max="10498" width="0" style="1" hidden="1" customWidth="1"/>
    <col min="10499" max="10746" width="7.875" style="1"/>
    <col min="10747" max="10747" width="35.75" style="1" customWidth="1"/>
    <col min="10748" max="10748" width="0" style="1" hidden="1" customWidth="1"/>
    <col min="10749" max="10750" width="12" style="1" customWidth="1"/>
    <col min="10751" max="10751" width="8" style="1" bestFit="1" customWidth="1"/>
    <col min="10752" max="10752" width="7.875" style="1" bestFit="1" customWidth="1"/>
    <col min="10753" max="10754" width="0" style="1" hidden="1" customWidth="1"/>
    <col min="10755" max="11002" width="7.875" style="1"/>
    <col min="11003" max="11003" width="35.75" style="1" customWidth="1"/>
    <col min="11004" max="11004" width="0" style="1" hidden="1" customWidth="1"/>
    <col min="11005" max="11006" width="12" style="1" customWidth="1"/>
    <col min="11007" max="11007" width="8" style="1" bestFit="1" customWidth="1"/>
    <col min="11008" max="11008" width="7.875" style="1" bestFit="1" customWidth="1"/>
    <col min="11009" max="11010" width="0" style="1" hidden="1" customWidth="1"/>
    <col min="11011" max="11258" width="7.875" style="1"/>
    <col min="11259" max="11259" width="35.75" style="1" customWidth="1"/>
    <col min="11260" max="11260" width="0" style="1" hidden="1" customWidth="1"/>
    <col min="11261" max="11262" width="12" style="1" customWidth="1"/>
    <col min="11263" max="11263" width="8" style="1" bestFit="1" customWidth="1"/>
    <col min="11264" max="11264" width="7.875" style="1" bestFit="1" customWidth="1"/>
    <col min="11265" max="11266" width="0" style="1" hidden="1" customWidth="1"/>
    <col min="11267" max="11514" width="7.875" style="1"/>
    <col min="11515" max="11515" width="35.75" style="1" customWidth="1"/>
    <col min="11516" max="11516" width="0" style="1" hidden="1" customWidth="1"/>
    <col min="11517" max="11518" width="12" style="1" customWidth="1"/>
    <col min="11519" max="11519" width="8" style="1" bestFit="1" customWidth="1"/>
    <col min="11520" max="11520" width="7.875" style="1" bestFit="1" customWidth="1"/>
    <col min="11521" max="11522" width="0" style="1" hidden="1" customWidth="1"/>
    <col min="11523" max="11770" width="7.875" style="1"/>
    <col min="11771" max="11771" width="35.75" style="1" customWidth="1"/>
    <col min="11772" max="11772" width="0" style="1" hidden="1" customWidth="1"/>
    <col min="11773" max="11774" width="12" style="1" customWidth="1"/>
    <col min="11775" max="11775" width="8" style="1" bestFit="1" customWidth="1"/>
    <col min="11776" max="11776" width="7.875" style="1" bestFit="1" customWidth="1"/>
    <col min="11777" max="11778" width="0" style="1" hidden="1" customWidth="1"/>
    <col min="11779" max="12026" width="7.875" style="1"/>
    <col min="12027" max="12027" width="35.75" style="1" customWidth="1"/>
    <col min="12028" max="12028" width="0" style="1" hidden="1" customWidth="1"/>
    <col min="12029" max="12030" width="12" style="1" customWidth="1"/>
    <col min="12031" max="12031" width="8" style="1" bestFit="1" customWidth="1"/>
    <col min="12032" max="12032" width="7.875" style="1" bestFit="1" customWidth="1"/>
    <col min="12033" max="12034" width="0" style="1" hidden="1" customWidth="1"/>
    <col min="12035" max="12282" width="7.875" style="1"/>
    <col min="12283" max="12283" width="35.75" style="1" customWidth="1"/>
    <col min="12284" max="12284" width="0" style="1" hidden="1" customWidth="1"/>
    <col min="12285" max="12286" width="12" style="1" customWidth="1"/>
    <col min="12287" max="12287" width="8" style="1" bestFit="1" customWidth="1"/>
    <col min="12288" max="12288" width="7.875" style="1" bestFit="1" customWidth="1"/>
    <col min="12289" max="12290" width="0" style="1" hidden="1" customWidth="1"/>
    <col min="12291" max="12538" width="7.875" style="1"/>
    <col min="12539" max="12539" width="35.75" style="1" customWidth="1"/>
    <col min="12540" max="12540" width="0" style="1" hidden="1" customWidth="1"/>
    <col min="12541" max="12542" width="12" style="1" customWidth="1"/>
    <col min="12543" max="12543" width="8" style="1" bestFit="1" customWidth="1"/>
    <col min="12544" max="12544" width="7.875" style="1" bestFit="1" customWidth="1"/>
    <col min="12545" max="12546" width="0" style="1" hidden="1" customWidth="1"/>
    <col min="12547" max="12794" width="7.875" style="1"/>
    <col min="12795" max="12795" width="35.75" style="1" customWidth="1"/>
    <col min="12796" max="12796" width="0" style="1" hidden="1" customWidth="1"/>
    <col min="12797" max="12798" width="12" style="1" customWidth="1"/>
    <col min="12799" max="12799" width="8" style="1" bestFit="1" customWidth="1"/>
    <col min="12800" max="12800" width="7.875" style="1" bestFit="1" customWidth="1"/>
    <col min="12801" max="12802" width="0" style="1" hidden="1" customWidth="1"/>
    <col min="12803" max="13050" width="7.875" style="1"/>
    <col min="13051" max="13051" width="35.75" style="1" customWidth="1"/>
    <col min="13052" max="13052" width="0" style="1" hidden="1" customWidth="1"/>
    <col min="13053" max="13054" width="12" style="1" customWidth="1"/>
    <col min="13055" max="13055" width="8" style="1" bestFit="1" customWidth="1"/>
    <col min="13056" max="13056" width="7.875" style="1" bestFit="1" customWidth="1"/>
    <col min="13057" max="13058" width="0" style="1" hidden="1" customWidth="1"/>
    <col min="13059" max="13306" width="7.875" style="1"/>
    <col min="13307" max="13307" width="35.75" style="1" customWidth="1"/>
    <col min="13308" max="13308" width="0" style="1" hidden="1" customWidth="1"/>
    <col min="13309" max="13310" width="12" style="1" customWidth="1"/>
    <col min="13311" max="13311" width="8" style="1" bestFit="1" customWidth="1"/>
    <col min="13312" max="13312" width="7.875" style="1" bestFit="1" customWidth="1"/>
    <col min="13313" max="13314" width="0" style="1" hidden="1" customWidth="1"/>
    <col min="13315" max="13562" width="7.875" style="1"/>
    <col min="13563" max="13563" width="35.75" style="1" customWidth="1"/>
    <col min="13564" max="13564" width="0" style="1" hidden="1" customWidth="1"/>
    <col min="13565" max="13566" width="12" style="1" customWidth="1"/>
    <col min="13567" max="13567" width="8" style="1" bestFit="1" customWidth="1"/>
    <col min="13568" max="13568" width="7.875" style="1" bestFit="1" customWidth="1"/>
    <col min="13569" max="13570" width="0" style="1" hidden="1" customWidth="1"/>
    <col min="13571" max="13818" width="7.875" style="1"/>
    <col min="13819" max="13819" width="35.75" style="1" customWidth="1"/>
    <col min="13820" max="13820" width="0" style="1" hidden="1" customWidth="1"/>
    <col min="13821" max="13822" width="12" style="1" customWidth="1"/>
    <col min="13823" max="13823" width="8" style="1" bestFit="1" customWidth="1"/>
    <col min="13824" max="13824" width="7.875" style="1" bestFit="1" customWidth="1"/>
    <col min="13825" max="13826" width="0" style="1" hidden="1" customWidth="1"/>
    <col min="13827" max="14074" width="7.875" style="1"/>
    <col min="14075" max="14075" width="35.75" style="1" customWidth="1"/>
    <col min="14076" max="14076" width="0" style="1" hidden="1" customWidth="1"/>
    <col min="14077" max="14078" width="12" style="1" customWidth="1"/>
    <col min="14079" max="14079" width="8" style="1" bestFit="1" customWidth="1"/>
    <col min="14080" max="14080" width="7.875" style="1" bestFit="1" customWidth="1"/>
    <col min="14081" max="14082" width="0" style="1" hidden="1" customWidth="1"/>
    <col min="14083" max="14330" width="7.875" style="1"/>
    <col min="14331" max="14331" width="35.75" style="1" customWidth="1"/>
    <col min="14332" max="14332" width="0" style="1" hidden="1" customWidth="1"/>
    <col min="14333" max="14334" width="12" style="1" customWidth="1"/>
    <col min="14335" max="14335" width="8" style="1" bestFit="1" customWidth="1"/>
    <col min="14336" max="14336" width="7.875" style="1" bestFit="1" customWidth="1"/>
    <col min="14337" max="14338" width="0" style="1" hidden="1" customWidth="1"/>
    <col min="14339" max="14586" width="7.875" style="1"/>
    <col min="14587" max="14587" width="35.75" style="1" customWidth="1"/>
    <col min="14588" max="14588" width="0" style="1" hidden="1" customWidth="1"/>
    <col min="14589" max="14590" width="12" style="1" customWidth="1"/>
    <col min="14591" max="14591" width="8" style="1" bestFit="1" customWidth="1"/>
    <col min="14592" max="14592" width="7.875" style="1" bestFit="1" customWidth="1"/>
    <col min="14593" max="14594" width="0" style="1" hidden="1" customWidth="1"/>
    <col min="14595" max="14842" width="7.875" style="1"/>
    <col min="14843" max="14843" width="35.75" style="1" customWidth="1"/>
    <col min="14844" max="14844" width="0" style="1" hidden="1" customWidth="1"/>
    <col min="14845" max="14846" width="12" style="1" customWidth="1"/>
    <col min="14847" max="14847" width="8" style="1" bestFit="1" customWidth="1"/>
    <col min="14848" max="14848" width="7.875" style="1" bestFit="1" customWidth="1"/>
    <col min="14849" max="14850" width="0" style="1" hidden="1" customWidth="1"/>
    <col min="14851" max="15098" width="7.875" style="1"/>
    <col min="15099" max="15099" width="35.75" style="1" customWidth="1"/>
    <col min="15100" max="15100" width="0" style="1" hidden="1" customWidth="1"/>
    <col min="15101" max="15102" width="12" style="1" customWidth="1"/>
    <col min="15103" max="15103" width="8" style="1" bestFit="1" customWidth="1"/>
    <col min="15104" max="15104" width="7.875" style="1" bestFit="1" customWidth="1"/>
    <col min="15105" max="15106" width="0" style="1" hidden="1" customWidth="1"/>
    <col min="15107" max="15354" width="7.875" style="1"/>
    <col min="15355" max="15355" width="35.75" style="1" customWidth="1"/>
    <col min="15356" max="15356" width="0" style="1" hidden="1" customWidth="1"/>
    <col min="15357" max="15358" width="12" style="1" customWidth="1"/>
    <col min="15359" max="15359" width="8" style="1" bestFit="1" customWidth="1"/>
    <col min="15360" max="15360" width="7.875" style="1" bestFit="1" customWidth="1"/>
    <col min="15361" max="15362" width="0" style="1" hidden="1" customWidth="1"/>
    <col min="15363" max="15610" width="7.875" style="1"/>
    <col min="15611" max="15611" width="35.75" style="1" customWidth="1"/>
    <col min="15612" max="15612" width="0" style="1" hidden="1" customWidth="1"/>
    <col min="15613" max="15614" width="12" style="1" customWidth="1"/>
    <col min="15615" max="15615" width="8" style="1" bestFit="1" customWidth="1"/>
    <col min="15616" max="15616" width="7.875" style="1" bestFit="1" customWidth="1"/>
    <col min="15617" max="15618" width="0" style="1" hidden="1" customWidth="1"/>
    <col min="15619" max="15866" width="7.875" style="1"/>
    <col min="15867" max="15867" width="35.75" style="1" customWidth="1"/>
    <col min="15868" max="15868" width="0" style="1" hidden="1" customWidth="1"/>
    <col min="15869" max="15870" width="12" style="1" customWidth="1"/>
    <col min="15871" max="15871" width="8" style="1" bestFit="1" customWidth="1"/>
    <col min="15872" max="15872" width="7.875" style="1" bestFit="1" customWidth="1"/>
    <col min="15873" max="15874" width="0" style="1" hidden="1" customWidth="1"/>
    <col min="15875" max="16122" width="7.875" style="1"/>
    <col min="16123" max="16123" width="35.75" style="1" customWidth="1"/>
    <col min="16124" max="16124" width="0" style="1" hidden="1" customWidth="1"/>
    <col min="16125" max="16126" width="12" style="1" customWidth="1"/>
    <col min="16127" max="16127" width="8" style="1" bestFit="1" customWidth="1"/>
    <col min="16128" max="16128" width="7.875" style="1" bestFit="1" customWidth="1"/>
    <col min="16129" max="16130" width="0" style="1" hidden="1" customWidth="1"/>
    <col min="16131" max="16384" width="7.875" style="1"/>
  </cols>
  <sheetData>
    <row r="1" spans="1:4" ht="18" customHeight="1">
      <c r="A1" s="23" t="s">
        <v>159</v>
      </c>
      <c r="B1" s="158"/>
    </row>
    <row r="2" spans="1:4" ht="39.950000000000003" customHeight="1">
      <c r="A2" s="271" t="s">
        <v>157</v>
      </c>
      <c r="B2" s="271"/>
    </row>
    <row r="3" spans="1:4" ht="18.75" customHeight="1">
      <c r="A3" s="10"/>
      <c r="B3" s="159" t="s">
        <v>21</v>
      </c>
    </row>
    <row r="4" spans="1:4" s="11" customFormat="1" ht="48" customHeight="1">
      <c r="A4" s="125" t="s">
        <v>122</v>
      </c>
      <c r="B4" s="124" t="s">
        <v>185</v>
      </c>
      <c r="C4" s="272" t="s">
        <v>183</v>
      </c>
      <c r="D4" s="273"/>
    </row>
    <row r="5" spans="1:4" s="47" customFormat="1" ht="39" customHeight="1">
      <c r="A5" s="146" t="s">
        <v>130</v>
      </c>
      <c r="B5" s="160">
        <v>115</v>
      </c>
      <c r="C5" s="154" t="s">
        <v>186</v>
      </c>
      <c r="D5" s="154" t="s">
        <v>185</v>
      </c>
    </row>
    <row r="6" spans="1:4" s="49" customFormat="1" ht="39" customHeight="1">
      <c r="A6" s="48" t="s">
        <v>131</v>
      </c>
      <c r="B6" s="157">
        <v>2</v>
      </c>
      <c r="C6" s="155" t="s">
        <v>187</v>
      </c>
      <c r="D6" s="156">
        <v>775.2</v>
      </c>
    </row>
    <row r="7" spans="1:4" s="49" customFormat="1" ht="39" customHeight="1">
      <c r="A7" s="165" t="s">
        <v>175</v>
      </c>
      <c r="B7" s="164">
        <v>92</v>
      </c>
      <c r="C7" s="155" t="s">
        <v>188</v>
      </c>
      <c r="D7" s="156">
        <v>0</v>
      </c>
    </row>
    <row r="8" spans="1:4" s="49" customFormat="1" ht="39" customHeight="1">
      <c r="A8" s="165" t="s">
        <v>176</v>
      </c>
      <c r="B8" s="164">
        <v>2</v>
      </c>
      <c r="C8" s="155" t="s">
        <v>189</v>
      </c>
      <c r="D8" s="156">
        <v>0</v>
      </c>
    </row>
    <row r="9" spans="1:4" s="49" customFormat="1" ht="39" customHeight="1">
      <c r="A9" s="165" t="s">
        <v>177</v>
      </c>
      <c r="B9" s="164">
        <v>0</v>
      </c>
      <c r="C9" s="155" t="s">
        <v>190</v>
      </c>
      <c r="D9" s="156">
        <v>0</v>
      </c>
    </row>
    <row r="10" spans="1:4" s="49" customFormat="1" ht="39" customHeight="1">
      <c r="A10" s="165" t="s">
        <v>178</v>
      </c>
      <c r="B10" s="164">
        <v>1</v>
      </c>
      <c r="C10" s="155" t="s">
        <v>191</v>
      </c>
      <c r="D10" s="156">
        <v>0</v>
      </c>
    </row>
    <row r="11" spans="1:4" s="49" customFormat="1" ht="39" customHeight="1">
      <c r="A11" s="165" t="s">
        <v>179</v>
      </c>
      <c r="B11" s="164">
        <v>0</v>
      </c>
      <c r="C11" s="155" t="s">
        <v>192</v>
      </c>
      <c r="D11" s="156">
        <v>0</v>
      </c>
    </row>
    <row r="12" spans="1:4" s="49" customFormat="1" ht="39" customHeight="1">
      <c r="A12" s="165" t="s">
        <v>180</v>
      </c>
      <c r="B12" s="164">
        <v>10</v>
      </c>
      <c r="C12" s="155" t="s">
        <v>193</v>
      </c>
      <c r="D12" s="156">
        <v>57.6</v>
      </c>
    </row>
    <row r="13" spans="1:4" s="49" customFormat="1" ht="39" customHeight="1">
      <c r="A13" s="165" t="s">
        <v>181</v>
      </c>
      <c r="B13" s="164">
        <v>0</v>
      </c>
      <c r="C13" s="155" t="s">
        <v>194</v>
      </c>
      <c r="D13" s="156">
        <v>127.3</v>
      </c>
    </row>
    <row r="14" spans="1:4" s="49" customFormat="1" ht="39" customHeight="1">
      <c r="A14" s="165" t="s">
        <v>182</v>
      </c>
      <c r="B14" s="164">
        <v>8</v>
      </c>
      <c r="C14" s="155" t="s">
        <v>195</v>
      </c>
      <c r="D14" s="156">
        <v>203.5</v>
      </c>
    </row>
    <row r="15" spans="1:4" s="11" customFormat="1" ht="39" customHeight="1">
      <c r="A15" s="166" t="s">
        <v>132</v>
      </c>
      <c r="B15" s="167"/>
      <c r="C15" s="155" t="s">
        <v>196</v>
      </c>
      <c r="D15" s="156">
        <v>0</v>
      </c>
    </row>
    <row r="16" spans="1:4" s="13" customFormat="1" ht="39" customHeight="1">
      <c r="A16" s="147" t="s">
        <v>133</v>
      </c>
      <c r="B16" s="157"/>
      <c r="C16" s="155" t="s">
        <v>197</v>
      </c>
      <c r="D16" s="156"/>
    </row>
    <row r="17" spans="1:4" s="13" customFormat="1" ht="39" customHeight="1">
      <c r="A17" s="12" t="s">
        <v>0</v>
      </c>
      <c r="B17" s="157"/>
      <c r="C17" s="155" t="s">
        <v>198</v>
      </c>
      <c r="D17" s="156">
        <v>371.5</v>
      </c>
    </row>
    <row r="18" spans="1:4" s="14" customFormat="1" ht="39" customHeight="1">
      <c r="A18" s="151" t="s">
        <v>40</v>
      </c>
      <c r="B18" s="161"/>
      <c r="C18" s="155" t="s">
        <v>199</v>
      </c>
      <c r="D18" s="156">
        <v>23</v>
      </c>
    </row>
    <row r="19" spans="1:4" ht="39" customHeight="1">
      <c r="C19" s="155" t="s">
        <v>200</v>
      </c>
      <c r="D19" s="156">
        <v>1.9</v>
      </c>
    </row>
    <row r="20" spans="1:4" ht="39" customHeight="1">
      <c r="C20" s="155" t="s">
        <v>201</v>
      </c>
      <c r="D20" s="156">
        <v>0</v>
      </c>
    </row>
    <row r="21" spans="1:4">
      <c r="C21" s="155" t="s">
        <v>202</v>
      </c>
      <c r="D21" s="156">
        <v>0</v>
      </c>
    </row>
    <row r="22" spans="1:4">
      <c r="C22" s="155" t="s">
        <v>203</v>
      </c>
      <c r="D22" s="156">
        <v>0</v>
      </c>
    </row>
    <row r="23" spans="1:4">
      <c r="C23" s="155" t="s">
        <v>204</v>
      </c>
      <c r="D23" s="156">
        <v>0</v>
      </c>
    </row>
    <row r="24" spans="1:4">
      <c r="C24" s="155" t="s">
        <v>205</v>
      </c>
      <c r="D24" s="156">
        <v>33.700000000000003</v>
      </c>
    </row>
    <row r="25" spans="1:4">
      <c r="C25" s="155" t="s">
        <v>206</v>
      </c>
      <c r="D25" s="156"/>
    </row>
    <row r="26" spans="1:4">
      <c r="C26" s="155" t="s">
        <v>207</v>
      </c>
      <c r="D26" s="153"/>
    </row>
    <row r="27" spans="1:4">
      <c r="C27" s="155" t="s">
        <v>208</v>
      </c>
      <c r="D27" s="153"/>
    </row>
    <row r="28" spans="1:4">
      <c r="C28" s="155" t="s">
        <v>209</v>
      </c>
      <c r="D28" s="153"/>
    </row>
    <row r="29" spans="1:4">
      <c r="C29" s="155" t="s">
        <v>210</v>
      </c>
      <c r="D29" s="153"/>
    </row>
    <row r="30" spans="1:4">
      <c r="C30" s="152"/>
      <c r="D30" s="153"/>
    </row>
  </sheetData>
  <mergeCells count="2">
    <mergeCell ref="A2:B2"/>
    <mergeCell ref="C4:D4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A27" sqref="A27"/>
    </sheetView>
  </sheetViews>
  <sheetFormatPr defaultColWidth="7" defaultRowHeight="15"/>
  <cols>
    <col min="1" max="1" width="35.125" style="4" customWidth="1"/>
    <col min="2" max="2" width="29.625" style="182" customWidth="1"/>
    <col min="3" max="3" width="10.375" style="3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9.25" customHeight="1">
      <c r="A1" s="23" t="s">
        <v>37</v>
      </c>
    </row>
    <row r="2" spans="1:24" ht="28.5" customHeight="1">
      <c r="A2" s="274" t="s">
        <v>626</v>
      </c>
      <c r="B2" s="275"/>
      <c r="F2" s="24"/>
      <c r="G2" s="24"/>
      <c r="H2" s="24"/>
    </row>
    <row r="3" spans="1:24" s="3" customFormat="1" ht="21.75" customHeight="1">
      <c r="A3" s="4"/>
      <c r="B3" s="183" t="s">
        <v>23</v>
      </c>
      <c r="D3" s="3">
        <v>12.11</v>
      </c>
      <c r="F3" s="3">
        <v>12.22</v>
      </c>
      <c r="I3" s="2"/>
      <c r="L3" s="3">
        <v>1.2</v>
      </c>
    </row>
    <row r="4" spans="1:24" s="3" customFormat="1" ht="15.75" customHeight="1">
      <c r="A4" s="16" t="s">
        <v>122</v>
      </c>
      <c r="B4" s="18" t="s">
        <v>627</v>
      </c>
      <c r="F4" s="32" t="s">
        <v>26</v>
      </c>
      <c r="G4" s="32" t="s">
        <v>27</v>
      </c>
      <c r="H4" s="32" t="s">
        <v>28</v>
      </c>
      <c r="I4" s="2"/>
      <c r="L4" s="32" t="s">
        <v>26</v>
      </c>
      <c r="M4" s="33" t="s">
        <v>27</v>
      </c>
      <c r="N4" s="32" t="s">
        <v>28</v>
      </c>
    </row>
    <row r="5" spans="1:24" s="4" customFormat="1" ht="15.75" customHeight="1">
      <c r="A5" s="144" t="s">
        <v>123</v>
      </c>
      <c r="B5" s="90" t="s">
        <v>628</v>
      </c>
      <c r="C5" s="4">
        <v>105429</v>
      </c>
      <c r="D5" s="4">
        <v>595734.14</v>
      </c>
      <c r="E5" s="4">
        <f>104401+13602</f>
        <v>118003</v>
      </c>
      <c r="F5" s="50" t="s">
        <v>8</v>
      </c>
      <c r="G5" s="50" t="s">
        <v>29</v>
      </c>
      <c r="H5" s="50">
        <v>596221.15</v>
      </c>
      <c r="I5" s="4" t="e">
        <f t="shared" ref="I5:I31" si="0">F5-A5</f>
        <v>#VALUE!</v>
      </c>
      <c r="J5" s="4">
        <f t="shared" ref="J5:J33" si="1">H5-B5</f>
        <v>594627.45000000007</v>
      </c>
      <c r="K5" s="4">
        <v>75943</v>
      </c>
      <c r="L5" s="50" t="s">
        <v>8</v>
      </c>
      <c r="M5" s="50" t="s">
        <v>29</v>
      </c>
      <c r="N5" s="50">
        <v>643048.94999999995</v>
      </c>
      <c r="O5" s="4" t="e">
        <f t="shared" ref="O5:O31" si="2">L5-A5</f>
        <v>#VALUE!</v>
      </c>
      <c r="P5" s="4">
        <f t="shared" ref="P5:P33" si="3">N5-B5</f>
        <v>641455.25</v>
      </c>
      <c r="R5" s="4">
        <v>717759</v>
      </c>
      <c r="T5" s="51" t="s">
        <v>8</v>
      </c>
      <c r="U5" s="51" t="s">
        <v>29</v>
      </c>
      <c r="V5" s="51">
        <v>659380.53</v>
      </c>
      <c r="W5" s="4">
        <f t="shared" ref="W5:W33" si="4">B5-V5</f>
        <v>-657786.83000000007</v>
      </c>
      <c r="X5" s="4" t="e">
        <f t="shared" ref="X5:X31" si="5">T5-A5</f>
        <v>#VALUE!</v>
      </c>
    </row>
    <row r="6" spans="1:24" s="4" customFormat="1" ht="15.75" customHeight="1">
      <c r="A6" s="179" t="s">
        <v>187</v>
      </c>
      <c r="B6" s="184">
        <v>775.2</v>
      </c>
      <c r="F6" s="50"/>
      <c r="G6" s="50"/>
      <c r="H6" s="50"/>
      <c r="L6" s="50"/>
      <c r="M6" s="50"/>
      <c r="N6" s="50"/>
      <c r="T6" s="51"/>
      <c r="U6" s="51"/>
      <c r="V6" s="51"/>
    </row>
    <row r="7" spans="1:24" s="4" customFormat="1" ht="15.75" customHeight="1">
      <c r="A7" s="179" t="s">
        <v>188</v>
      </c>
      <c r="B7" s="184">
        <v>0</v>
      </c>
      <c r="F7" s="50"/>
      <c r="G7" s="50"/>
      <c r="H7" s="50"/>
      <c r="L7" s="50"/>
      <c r="M7" s="50"/>
      <c r="N7" s="50"/>
      <c r="T7" s="51"/>
      <c r="U7" s="51"/>
      <c r="V7" s="51"/>
    </row>
    <row r="8" spans="1:24" s="4" customFormat="1" ht="15.75" customHeight="1">
      <c r="A8" s="179" t="s">
        <v>189</v>
      </c>
      <c r="B8" s="184">
        <v>0</v>
      </c>
      <c r="F8" s="50"/>
      <c r="G8" s="50"/>
      <c r="H8" s="50"/>
      <c r="L8" s="50"/>
      <c r="M8" s="50"/>
      <c r="N8" s="50"/>
      <c r="T8" s="51"/>
      <c r="U8" s="51"/>
      <c r="V8" s="51"/>
    </row>
    <row r="9" spans="1:24" s="4" customFormat="1" ht="15.75" customHeight="1">
      <c r="A9" s="179" t="s">
        <v>190</v>
      </c>
      <c r="B9" s="184">
        <v>0</v>
      </c>
      <c r="F9" s="50"/>
      <c r="G9" s="50"/>
      <c r="H9" s="50"/>
      <c r="L9" s="50"/>
      <c r="M9" s="50"/>
      <c r="N9" s="50"/>
      <c r="T9" s="51"/>
      <c r="U9" s="51"/>
      <c r="V9" s="51"/>
    </row>
    <row r="10" spans="1:24" s="4" customFormat="1" ht="15.75" customHeight="1">
      <c r="A10" s="179" t="s">
        <v>191</v>
      </c>
      <c r="B10" s="184">
        <v>0</v>
      </c>
      <c r="F10" s="50"/>
      <c r="G10" s="50"/>
      <c r="H10" s="50"/>
      <c r="L10" s="50"/>
      <c r="M10" s="50"/>
      <c r="N10" s="50"/>
      <c r="T10" s="51"/>
      <c r="U10" s="51"/>
      <c r="V10" s="51"/>
    </row>
    <row r="11" spans="1:24" s="4" customFormat="1" ht="15.75" customHeight="1">
      <c r="A11" s="179" t="s">
        <v>192</v>
      </c>
      <c r="B11" s="184">
        <v>0</v>
      </c>
      <c r="F11" s="50"/>
      <c r="G11" s="50"/>
      <c r="H11" s="50"/>
      <c r="L11" s="50"/>
      <c r="M11" s="50"/>
      <c r="N11" s="50"/>
      <c r="T11" s="51"/>
      <c r="U11" s="51"/>
      <c r="V11" s="51"/>
    </row>
    <row r="12" spans="1:24" s="4" customFormat="1" ht="15.75" customHeight="1">
      <c r="A12" s="179" t="s">
        <v>193</v>
      </c>
      <c r="B12" s="184">
        <v>57.6</v>
      </c>
      <c r="F12" s="50"/>
      <c r="G12" s="50"/>
      <c r="H12" s="50"/>
      <c r="L12" s="50"/>
      <c r="M12" s="50"/>
      <c r="N12" s="50"/>
      <c r="T12" s="51"/>
      <c r="U12" s="51"/>
      <c r="V12" s="51"/>
    </row>
    <row r="13" spans="1:24" s="4" customFormat="1" ht="15.75" customHeight="1">
      <c r="A13" s="179" t="s">
        <v>194</v>
      </c>
      <c r="B13" s="184">
        <v>127.3</v>
      </c>
      <c r="F13" s="50"/>
      <c r="G13" s="50"/>
      <c r="H13" s="50"/>
      <c r="L13" s="50"/>
      <c r="M13" s="50"/>
      <c r="N13" s="50"/>
      <c r="T13" s="51"/>
      <c r="U13" s="51"/>
      <c r="V13" s="51"/>
    </row>
    <row r="14" spans="1:24" s="4" customFormat="1" ht="15.75" customHeight="1">
      <c r="A14" s="179" t="s">
        <v>195</v>
      </c>
      <c r="B14" s="184">
        <v>203.5</v>
      </c>
      <c r="F14" s="50"/>
      <c r="G14" s="50"/>
      <c r="H14" s="50"/>
      <c r="L14" s="50"/>
      <c r="M14" s="50"/>
      <c r="N14" s="50"/>
      <c r="T14" s="51"/>
      <c r="U14" s="51"/>
      <c r="V14" s="51"/>
    </row>
    <row r="15" spans="1:24" s="4" customFormat="1" ht="15.75" customHeight="1">
      <c r="A15" s="179" t="s">
        <v>196</v>
      </c>
      <c r="B15" s="184">
        <v>0</v>
      </c>
      <c r="F15" s="50"/>
      <c r="G15" s="50"/>
      <c r="H15" s="50"/>
      <c r="L15" s="50"/>
      <c r="M15" s="50"/>
      <c r="N15" s="50"/>
      <c r="T15" s="51"/>
      <c r="U15" s="51"/>
      <c r="V15" s="51"/>
    </row>
    <row r="16" spans="1:24" s="4" customFormat="1" ht="15.75" customHeight="1">
      <c r="A16" s="179" t="s">
        <v>197</v>
      </c>
      <c r="B16" s="184"/>
      <c r="F16" s="50"/>
      <c r="G16" s="50"/>
      <c r="H16" s="50"/>
      <c r="L16" s="50"/>
      <c r="M16" s="50"/>
      <c r="N16" s="50"/>
      <c r="T16" s="51"/>
      <c r="U16" s="51"/>
      <c r="V16" s="51"/>
    </row>
    <row r="17" spans="1:24" s="4" customFormat="1" ht="15.75" customHeight="1">
      <c r="A17" s="179" t="s">
        <v>198</v>
      </c>
      <c r="B17" s="184">
        <v>371.5</v>
      </c>
      <c r="F17" s="50"/>
      <c r="G17" s="50"/>
      <c r="H17" s="50"/>
      <c r="L17" s="50"/>
      <c r="M17" s="50"/>
      <c r="N17" s="50"/>
      <c r="T17" s="51"/>
      <c r="U17" s="51"/>
      <c r="V17" s="51"/>
    </row>
    <row r="18" spans="1:24" s="4" customFormat="1" ht="15.75" customHeight="1">
      <c r="A18" s="179" t="s">
        <v>199</v>
      </c>
      <c r="B18" s="184">
        <v>23</v>
      </c>
      <c r="F18" s="50"/>
      <c r="G18" s="50"/>
      <c r="H18" s="50"/>
      <c r="L18" s="50"/>
      <c r="M18" s="50"/>
      <c r="N18" s="50"/>
      <c r="T18" s="51"/>
      <c r="U18" s="51"/>
      <c r="V18" s="51"/>
    </row>
    <row r="19" spans="1:24" s="4" customFormat="1" ht="15.75" customHeight="1">
      <c r="A19" s="179" t="s">
        <v>200</v>
      </c>
      <c r="B19" s="184">
        <v>1.9</v>
      </c>
      <c r="F19" s="50"/>
      <c r="G19" s="50"/>
      <c r="H19" s="50"/>
      <c r="L19" s="50"/>
      <c r="M19" s="50"/>
      <c r="N19" s="50"/>
      <c r="T19" s="51"/>
      <c r="U19" s="51"/>
      <c r="V19" s="51"/>
    </row>
    <row r="20" spans="1:24" s="4" customFormat="1" ht="15.75" customHeight="1">
      <c r="A20" s="179" t="s">
        <v>201</v>
      </c>
      <c r="B20" s="184">
        <v>0</v>
      </c>
      <c r="F20" s="50"/>
      <c r="G20" s="50"/>
      <c r="H20" s="50"/>
      <c r="L20" s="50"/>
      <c r="M20" s="50"/>
      <c r="N20" s="50"/>
      <c r="T20" s="51"/>
      <c r="U20" s="51"/>
      <c r="V20" s="51"/>
    </row>
    <row r="21" spans="1:24" s="4" customFormat="1" ht="15.75" customHeight="1">
      <c r="A21" s="179" t="s">
        <v>202</v>
      </c>
      <c r="B21" s="184">
        <v>0</v>
      </c>
      <c r="F21" s="50"/>
      <c r="G21" s="50"/>
      <c r="H21" s="50"/>
      <c r="L21" s="50"/>
      <c r="M21" s="50"/>
      <c r="N21" s="50"/>
      <c r="T21" s="51"/>
      <c r="U21" s="51"/>
      <c r="V21" s="51"/>
    </row>
    <row r="22" spans="1:24" s="4" customFormat="1" ht="15.75" customHeight="1">
      <c r="A22" s="179" t="s">
        <v>203</v>
      </c>
      <c r="B22" s="184">
        <v>0</v>
      </c>
      <c r="F22" s="50"/>
      <c r="G22" s="50"/>
      <c r="H22" s="50"/>
      <c r="L22" s="50"/>
      <c r="M22" s="50"/>
      <c r="N22" s="50"/>
      <c r="T22" s="51"/>
      <c r="U22" s="51"/>
      <c r="V22" s="51"/>
    </row>
    <row r="23" spans="1:24" s="4" customFormat="1" ht="15.75" customHeight="1">
      <c r="A23" s="179" t="s">
        <v>204</v>
      </c>
      <c r="B23" s="184">
        <v>0</v>
      </c>
      <c r="F23" s="50"/>
      <c r="G23" s="50"/>
      <c r="H23" s="50"/>
      <c r="L23" s="50"/>
      <c r="M23" s="50"/>
      <c r="N23" s="50"/>
      <c r="T23" s="51"/>
      <c r="U23" s="51"/>
      <c r="V23" s="51"/>
    </row>
    <row r="24" spans="1:24" s="4" customFormat="1" ht="15.75" customHeight="1">
      <c r="A24" s="179" t="s">
        <v>205</v>
      </c>
      <c r="B24" s="184">
        <v>33.700000000000003</v>
      </c>
      <c r="F24" s="50"/>
      <c r="G24" s="50"/>
      <c r="H24" s="50"/>
      <c r="L24" s="50"/>
      <c r="M24" s="50"/>
      <c r="N24" s="50"/>
      <c r="T24" s="51"/>
      <c r="U24" s="51"/>
      <c r="V24" s="51"/>
    </row>
    <row r="25" spans="1:24" s="4" customFormat="1" ht="15.75" customHeight="1">
      <c r="A25" s="179" t="s">
        <v>206</v>
      </c>
      <c r="B25" s="184"/>
      <c r="F25" s="50"/>
      <c r="G25" s="50"/>
      <c r="H25" s="50"/>
      <c r="L25" s="50"/>
      <c r="M25" s="50"/>
      <c r="N25" s="50"/>
      <c r="T25" s="51"/>
      <c r="U25" s="51"/>
      <c r="V25" s="51"/>
    </row>
    <row r="26" spans="1:24" s="4" customFormat="1" ht="15.75" customHeight="1">
      <c r="A26" s="179" t="s">
        <v>207</v>
      </c>
      <c r="B26" s="177"/>
      <c r="F26" s="50"/>
      <c r="G26" s="50"/>
      <c r="H26" s="50"/>
      <c r="L26" s="50"/>
      <c r="M26" s="50"/>
      <c r="N26" s="50"/>
      <c r="T26" s="51"/>
      <c r="U26" s="51"/>
      <c r="V26" s="51"/>
    </row>
    <row r="27" spans="1:24" s="4" customFormat="1" ht="15.75" customHeight="1">
      <c r="A27" s="179" t="s">
        <v>208</v>
      </c>
      <c r="B27" s="177"/>
      <c r="F27" s="50"/>
      <c r="G27" s="50"/>
      <c r="H27" s="50"/>
      <c r="L27" s="50"/>
      <c r="M27" s="50"/>
      <c r="N27" s="50"/>
      <c r="T27" s="51"/>
      <c r="U27" s="51"/>
      <c r="V27" s="51"/>
    </row>
    <row r="28" spans="1:24" s="4" customFormat="1" ht="15.75" customHeight="1">
      <c r="A28" s="179" t="s">
        <v>209</v>
      </c>
      <c r="B28" s="177"/>
      <c r="F28" s="50"/>
      <c r="G28" s="50"/>
      <c r="H28" s="50"/>
      <c r="L28" s="50"/>
      <c r="M28" s="50"/>
      <c r="N28" s="50"/>
      <c r="T28" s="51"/>
      <c r="U28" s="51"/>
      <c r="V28" s="51"/>
    </row>
    <row r="29" spans="1:24" s="4" customFormat="1" ht="15.75" customHeight="1">
      <c r="A29" s="179" t="s">
        <v>210</v>
      </c>
      <c r="B29" s="177"/>
      <c r="F29" s="50"/>
      <c r="G29" s="50"/>
      <c r="H29" s="50"/>
      <c r="L29" s="50"/>
      <c r="M29" s="50"/>
      <c r="N29" s="50"/>
      <c r="T29" s="51"/>
      <c r="U29" s="51"/>
      <c r="V29" s="51"/>
    </row>
    <row r="30" spans="1:24" s="3" customFormat="1" ht="15.75" customHeight="1">
      <c r="A30" s="180" t="s">
        <v>124</v>
      </c>
      <c r="B30" s="185"/>
      <c r="C30" s="35">
        <v>105429</v>
      </c>
      <c r="D30" s="36">
        <v>595734.14</v>
      </c>
      <c r="E30" s="3">
        <f>104401+13602</f>
        <v>118003</v>
      </c>
      <c r="F30" s="37" t="s">
        <v>8</v>
      </c>
      <c r="G30" s="37" t="s">
        <v>29</v>
      </c>
      <c r="H30" s="38">
        <v>596221.15</v>
      </c>
      <c r="I30" s="2" t="e">
        <f t="shared" si="0"/>
        <v>#VALUE!</v>
      </c>
      <c r="J30" s="35">
        <f t="shared" si="1"/>
        <v>596221.15</v>
      </c>
      <c r="K30" s="35">
        <v>75943</v>
      </c>
      <c r="L30" s="37" t="s">
        <v>8</v>
      </c>
      <c r="M30" s="37" t="s">
        <v>29</v>
      </c>
      <c r="N30" s="38">
        <v>643048.94999999995</v>
      </c>
      <c r="O30" s="2" t="e">
        <f t="shared" si="2"/>
        <v>#VALUE!</v>
      </c>
      <c r="P30" s="35">
        <f t="shared" si="3"/>
        <v>643048.94999999995</v>
      </c>
      <c r="R30" s="3">
        <v>717759</v>
      </c>
      <c r="T30" s="39" t="s">
        <v>8</v>
      </c>
      <c r="U30" s="39" t="s">
        <v>29</v>
      </c>
      <c r="V30" s="40">
        <v>659380.53</v>
      </c>
      <c r="W30" s="3">
        <f t="shared" si="4"/>
        <v>-659380.53</v>
      </c>
      <c r="X30" s="3" t="e">
        <f t="shared" si="5"/>
        <v>#VALUE!</v>
      </c>
    </row>
    <row r="31" spans="1:24" s="3" customFormat="1" ht="15.75" customHeight="1">
      <c r="A31" s="181" t="s">
        <v>125</v>
      </c>
      <c r="B31" s="186"/>
      <c r="C31" s="35"/>
      <c r="D31" s="35">
        <v>7616.62</v>
      </c>
      <c r="F31" s="37" t="s">
        <v>7</v>
      </c>
      <c r="G31" s="37" t="s">
        <v>30</v>
      </c>
      <c r="H31" s="38">
        <v>7616.62</v>
      </c>
      <c r="I31" s="2" t="e">
        <f t="shared" si="0"/>
        <v>#VALUE!</v>
      </c>
      <c r="J31" s="35">
        <f t="shared" si="1"/>
        <v>7616.62</v>
      </c>
      <c r="K31" s="35"/>
      <c r="L31" s="37" t="s">
        <v>7</v>
      </c>
      <c r="M31" s="37" t="s">
        <v>30</v>
      </c>
      <c r="N31" s="38">
        <v>7749.58</v>
      </c>
      <c r="O31" s="2" t="e">
        <f t="shared" si="2"/>
        <v>#VALUE!</v>
      </c>
      <c r="P31" s="35">
        <f t="shared" si="3"/>
        <v>7749.58</v>
      </c>
      <c r="T31" s="39" t="s">
        <v>7</v>
      </c>
      <c r="U31" s="39" t="s">
        <v>30</v>
      </c>
      <c r="V31" s="40">
        <v>8475.4699999999993</v>
      </c>
      <c r="W31" s="3">
        <f t="shared" si="4"/>
        <v>-8475.4699999999993</v>
      </c>
      <c r="X31" s="3" t="e">
        <f t="shared" si="5"/>
        <v>#VALUE!</v>
      </c>
    </row>
    <row r="32" spans="1:24" s="3" customFormat="1" ht="15.75" customHeight="1">
      <c r="A32" s="178" t="s">
        <v>126</v>
      </c>
      <c r="B32" s="187"/>
      <c r="C32" s="35"/>
      <c r="D32" s="35"/>
      <c r="F32" s="37"/>
      <c r="G32" s="37"/>
      <c r="H32" s="38"/>
      <c r="I32" s="2"/>
      <c r="J32" s="35"/>
      <c r="K32" s="35"/>
      <c r="L32" s="37"/>
      <c r="M32" s="37"/>
      <c r="N32" s="38"/>
      <c r="O32" s="2"/>
      <c r="P32" s="35"/>
      <c r="T32" s="39"/>
      <c r="U32" s="39"/>
      <c r="V32" s="40"/>
    </row>
    <row r="33" spans="1:24" s="170" customFormat="1" ht="15.75" customHeight="1">
      <c r="A33" s="168"/>
      <c r="B33" s="185"/>
      <c r="C33" s="169"/>
      <c r="D33" s="169">
        <v>135.6</v>
      </c>
      <c r="F33" s="171" t="s">
        <v>5</v>
      </c>
      <c r="G33" s="171" t="s">
        <v>32</v>
      </c>
      <c r="H33" s="172">
        <v>135.6</v>
      </c>
      <c r="I33" s="173">
        <f>F33-A33</f>
        <v>2010199</v>
      </c>
      <c r="J33" s="174">
        <f t="shared" si="1"/>
        <v>135.6</v>
      </c>
      <c r="K33" s="174"/>
      <c r="L33" s="171" t="s">
        <v>5</v>
      </c>
      <c r="M33" s="171" t="s">
        <v>32</v>
      </c>
      <c r="N33" s="172">
        <v>135.6</v>
      </c>
      <c r="O33" s="173">
        <f>L33-A33</f>
        <v>2010199</v>
      </c>
      <c r="P33" s="174">
        <f t="shared" si="3"/>
        <v>135.6</v>
      </c>
      <c r="T33" s="175" t="s">
        <v>5</v>
      </c>
      <c r="U33" s="175" t="s">
        <v>32</v>
      </c>
      <c r="V33" s="176">
        <v>135.6</v>
      </c>
      <c r="W33" s="170">
        <f t="shared" si="4"/>
        <v>-135.6</v>
      </c>
      <c r="X33" s="170">
        <f>T33-A33</f>
        <v>2010199</v>
      </c>
    </row>
    <row r="34" spans="1:24" s="3" customFormat="1" ht="15.75" customHeight="1">
      <c r="A34" s="126" t="s">
        <v>9</v>
      </c>
      <c r="B34" s="31"/>
      <c r="F34" s="32" t="str">
        <f>""</f>
        <v/>
      </c>
      <c r="G34" s="32" t="str">
        <f>""</f>
        <v/>
      </c>
      <c r="H34" s="32" t="str">
        <f>""</f>
        <v/>
      </c>
      <c r="I34" s="2"/>
      <c r="L34" s="32" t="str">
        <f>""</f>
        <v/>
      </c>
      <c r="M34" s="33" t="str">
        <f>""</f>
        <v/>
      </c>
      <c r="N34" s="32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5.75" customHeight="1">
      <c r="P35" s="43"/>
      <c r="T35" s="44" t="s">
        <v>3</v>
      </c>
      <c r="U35" s="44" t="s">
        <v>34</v>
      </c>
      <c r="V35" s="45">
        <v>19998</v>
      </c>
      <c r="W35" s="24">
        <f>B35-V35</f>
        <v>-19998</v>
      </c>
      <c r="X35" s="24">
        <f>T35-A35</f>
        <v>232</v>
      </c>
    </row>
    <row r="36" spans="1:24" ht="15.75" customHeight="1">
      <c r="P36" s="43"/>
      <c r="T36" s="44" t="s">
        <v>2</v>
      </c>
      <c r="U36" s="44" t="s">
        <v>35</v>
      </c>
      <c r="V36" s="45">
        <v>19998</v>
      </c>
      <c r="W36" s="24">
        <f>B36-V36</f>
        <v>-19998</v>
      </c>
      <c r="X36" s="24">
        <f>T36-A36</f>
        <v>23203</v>
      </c>
    </row>
    <row r="37" spans="1:24" ht="15.75" customHeight="1">
      <c r="P37" s="43"/>
      <c r="T37" s="44" t="s">
        <v>1</v>
      </c>
      <c r="U37" s="44" t="s">
        <v>36</v>
      </c>
      <c r="V37" s="45">
        <v>19998</v>
      </c>
      <c r="W37" s="24">
        <f>B37-V37</f>
        <v>-19998</v>
      </c>
      <c r="X37" s="24">
        <f>T37-A37</f>
        <v>2320301</v>
      </c>
    </row>
    <row r="38" spans="1:24" ht="15.75" customHeight="1">
      <c r="P38" s="43"/>
    </row>
    <row r="39" spans="1:24" ht="15.75" customHeight="1">
      <c r="P39" s="43"/>
    </row>
    <row r="40" spans="1:24" ht="19.5" customHeight="1">
      <c r="P40" s="43"/>
    </row>
    <row r="41" spans="1:24" ht="19.5" customHeight="1">
      <c r="P41" s="43"/>
    </row>
    <row r="42" spans="1:24" ht="19.5" customHeight="1">
      <c r="P42" s="43"/>
    </row>
    <row r="43" spans="1:24" ht="19.5" customHeight="1">
      <c r="P43" s="43"/>
    </row>
    <row r="44" spans="1:24" ht="19.5" customHeight="1">
      <c r="P44" s="43"/>
    </row>
    <row r="45" spans="1:24" ht="19.5" customHeight="1">
      <c r="P45" s="43"/>
    </row>
    <row r="46" spans="1:24" ht="19.5" customHeight="1">
      <c r="P46" s="43"/>
    </row>
    <row r="47" spans="1:24" ht="19.5" customHeight="1">
      <c r="P47" s="43"/>
    </row>
    <row r="48" spans="1:24" ht="19.5" customHeight="1">
      <c r="P48" s="43"/>
    </row>
    <row r="49" spans="16:16" ht="19.5" customHeight="1">
      <c r="P49" s="43"/>
    </row>
    <row r="50" spans="16:16" ht="19.5" customHeight="1">
      <c r="P50" s="43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21"/>
  <sheetViews>
    <sheetView workbookViewId="0">
      <selection activeCell="B13" sqref="B13"/>
    </sheetView>
  </sheetViews>
  <sheetFormatPr defaultColWidth="7" defaultRowHeight="15"/>
  <cols>
    <col min="1" max="1" width="18.75" style="4" customWidth="1"/>
    <col min="2" max="2" width="41.25" style="3" customWidth="1"/>
    <col min="3" max="3" width="14.25" style="188" customWidth="1"/>
    <col min="4" max="4" width="10.375" style="3" hidden="1" customWidth="1"/>
    <col min="5" max="5" width="9.625" style="24" hidden="1" customWidth="1"/>
    <col min="6" max="6" width="8.125" style="24" hidden="1" customWidth="1"/>
    <col min="7" max="7" width="9.625" style="25" hidden="1" customWidth="1"/>
    <col min="8" max="8" width="17.5" style="25" hidden="1" customWidth="1"/>
    <col min="9" max="9" width="12.5" style="26" hidden="1" customWidth="1"/>
    <col min="10" max="10" width="7" style="27" hidden="1" customWidth="1"/>
    <col min="11" max="12" width="7" style="24" hidden="1" customWidth="1"/>
    <col min="13" max="13" width="13.875" style="24" hidden="1" customWidth="1"/>
    <col min="14" max="14" width="7.875" style="24" hidden="1" customWidth="1"/>
    <col min="15" max="15" width="9.5" style="24" hidden="1" customWidth="1"/>
    <col min="16" max="16" width="6.875" style="24" hidden="1" customWidth="1"/>
    <col min="17" max="17" width="9" style="24" hidden="1" customWidth="1"/>
    <col min="18" max="18" width="5.875" style="24" hidden="1" customWidth="1"/>
    <col min="19" max="19" width="5.25" style="24" hidden="1" customWidth="1"/>
    <col min="20" max="20" width="6.5" style="24" hidden="1" customWidth="1"/>
    <col min="21" max="22" width="7" style="24" hidden="1" customWidth="1"/>
    <col min="23" max="23" width="10.625" style="24" hidden="1" customWidth="1"/>
    <col min="24" max="24" width="10.5" style="24" hidden="1" customWidth="1"/>
    <col min="25" max="25" width="7" style="24" hidden="1" customWidth="1"/>
    <col min="26" max="16384" width="7" style="24"/>
  </cols>
  <sheetData>
    <row r="1" spans="1:25" ht="29.25" customHeight="1">
      <c r="A1" s="23" t="s">
        <v>113</v>
      </c>
    </row>
    <row r="2" spans="1:25" ht="28.5" customHeight="1">
      <c r="A2" s="274" t="s">
        <v>138</v>
      </c>
      <c r="B2" s="278"/>
      <c r="C2" s="275"/>
      <c r="G2" s="24"/>
      <c r="H2" s="24"/>
      <c r="I2" s="24"/>
    </row>
    <row r="3" spans="1:25" s="3" customFormat="1" ht="21.75" customHeight="1">
      <c r="A3" s="4"/>
      <c r="C3" s="189" t="s">
        <v>23</v>
      </c>
      <c r="E3" s="3">
        <v>12.11</v>
      </c>
      <c r="G3" s="3">
        <v>12.22</v>
      </c>
      <c r="J3" s="2"/>
      <c r="M3" s="3">
        <v>1.2</v>
      </c>
    </row>
    <row r="4" spans="1:25" s="3" customFormat="1" ht="24.75" customHeight="1">
      <c r="A4" s="29" t="s">
        <v>24</v>
      </c>
      <c r="B4" s="30" t="s">
        <v>25</v>
      </c>
      <c r="C4" s="163" t="s">
        <v>184</v>
      </c>
      <c r="G4" s="32" t="s">
        <v>26</v>
      </c>
      <c r="H4" s="32" t="s">
        <v>27</v>
      </c>
      <c r="I4" s="32" t="s">
        <v>28</v>
      </c>
      <c r="J4" s="2"/>
      <c r="M4" s="32" t="s">
        <v>26</v>
      </c>
      <c r="N4" s="33" t="s">
        <v>27</v>
      </c>
      <c r="O4" s="32" t="s">
        <v>28</v>
      </c>
    </row>
    <row r="5" spans="1:25" s="192" customFormat="1" ht="13.5" customHeight="1">
      <c r="A5" s="190">
        <v>201</v>
      </c>
      <c r="B5" s="168" t="s">
        <v>444</v>
      </c>
      <c r="C5" s="191">
        <f>SUM(C6,C12,C19,C24,C26,C28,C31,C33,C37)</f>
        <v>775.19999999999993</v>
      </c>
      <c r="D5" s="192">
        <v>105429</v>
      </c>
      <c r="E5" s="192">
        <v>595734.14</v>
      </c>
      <c r="F5" s="192">
        <f>104401+13602</f>
        <v>118003</v>
      </c>
      <c r="G5" s="193" t="s">
        <v>8</v>
      </c>
      <c r="H5" s="193" t="s">
        <v>29</v>
      </c>
      <c r="I5" s="193">
        <v>596221.15</v>
      </c>
      <c r="J5" s="192">
        <f t="shared" ref="J5:J12" si="0">G5-A5</f>
        <v>0</v>
      </c>
      <c r="K5" s="192">
        <f t="shared" ref="K5:K12" si="1">I5-C5</f>
        <v>595445.95000000007</v>
      </c>
      <c r="L5" s="192">
        <v>75943</v>
      </c>
      <c r="M5" s="193" t="s">
        <v>8</v>
      </c>
      <c r="N5" s="193" t="s">
        <v>29</v>
      </c>
      <c r="O5" s="193">
        <v>643048.94999999995</v>
      </c>
      <c r="P5" s="192">
        <f t="shared" ref="P5:P12" si="2">M5-A5</f>
        <v>0</v>
      </c>
      <c r="Q5" s="192">
        <f t="shared" ref="Q5:Q12" si="3">O5-C5</f>
        <v>642273.75</v>
      </c>
      <c r="S5" s="192">
        <v>717759</v>
      </c>
      <c r="U5" s="194" t="s">
        <v>8</v>
      </c>
      <c r="V5" s="194" t="s">
        <v>29</v>
      </c>
      <c r="W5" s="194">
        <v>659380.53</v>
      </c>
      <c r="X5" s="192">
        <f t="shared" ref="X5:X12" si="4">C5-W5</f>
        <v>-658605.33000000007</v>
      </c>
      <c r="Y5" s="192">
        <f t="shared" ref="Y5:Y12" si="5">U5-A5</f>
        <v>0</v>
      </c>
    </row>
    <row r="6" spans="1:25" s="197" customFormat="1" ht="13.5" customHeight="1">
      <c r="A6" s="195">
        <v>20101</v>
      </c>
      <c r="B6" s="196" t="s">
        <v>228</v>
      </c>
      <c r="C6" s="191">
        <f>SUM(C7:C11)</f>
        <v>0</v>
      </c>
      <c r="E6" s="197">
        <v>7616.62</v>
      </c>
      <c r="G6" s="198" t="s">
        <v>7</v>
      </c>
      <c r="H6" s="198" t="s">
        <v>30</v>
      </c>
      <c r="I6" s="198">
        <v>7616.62</v>
      </c>
      <c r="J6" s="197">
        <f t="shared" si="0"/>
        <v>0</v>
      </c>
      <c r="K6" s="197">
        <f t="shared" si="1"/>
        <v>7616.62</v>
      </c>
      <c r="M6" s="198" t="s">
        <v>7</v>
      </c>
      <c r="N6" s="198" t="s">
        <v>30</v>
      </c>
      <c r="O6" s="198">
        <v>7749.58</v>
      </c>
      <c r="P6" s="197">
        <f t="shared" si="2"/>
        <v>0</v>
      </c>
      <c r="Q6" s="197">
        <f t="shared" si="3"/>
        <v>7749.58</v>
      </c>
      <c r="U6" s="199" t="s">
        <v>7</v>
      </c>
      <c r="V6" s="199" t="s">
        <v>30</v>
      </c>
      <c r="W6" s="199">
        <v>8475.4699999999993</v>
      </c>
      <c r="X6" s="197">
        <f t="shared" si="4"/>
        <v>-8475.4699999999993</v>
      </c>
      <c r="Y6" s="197">
        <f t="shared" si="5"/>
        <v>0</v>
      </c>
    </row>
    <row r="7" spans="1:25" s="201" customFormat="1" ht="13.5" customHeight="1">
      <c r="A7" s="195">
        <v>2010101</v>
      </c>
      <c r="B7" s="196" t="s">
        <v>229</v>
      </c>
      <c r="C7" s="200"/>
      <c r="E7" s="201">
        <v>3922.87</v>
      </c>
      <c r="G7" s="202" t="s">
        <v>6</v>
      </c>
      <c r="H7" s="202" t="s">
        <v>31</v>
      </c>
      <c r="I7" s="202">
        <v>3922.87</v>
      </c>
      <c r="J7" s="201">
        <f t="shared" si="0"/>
        <v>0</v>
      </c>
      <c r="K7" s="201">
        <f t="shared" si="1"/>
        <v>3922.87</v>
      </c>
      <c r="L7" s="201">
        <v>750</v>
      </c>
      <c r="M7" s="202" t="s">
        <v>6</v>
      </c>
      <c r="N7" s="202" t="s">
        <v>31</v>
      </c>
      <c r="O7" s="202">
        <v>4041.81</v>
      </c>
      <c r="P7" s="201">
        <f t="shared" si="2"/>
        <v>0</v>
      </c>
      <c r="Q7" s="201">
        <f t="shared" si="3"/>
        <v>4041.81</v>
      </c>
      <c r="U7" s="203" t="s">
        <v>6</v>
      </c>
      <c r="V7" s="203" t="s">
        <v>31</v>
      </c>
      <c r="W7" s="203">
        <v>4680.9399999999996</v>
      </c>
      <c r="X7" s="201">
        <f t="shared" si="4"/>
        <v>-4680.9399999999996</v>
      </c>
      <c r="Y7" s="201">
        <f t="shared" si="5"/>
        <v>0</v>
      </c>
    </row>
    <row r="8" spans="1:25" s="170" customFormat="1" ht="13.5" customHeight="1">
      <c r="A8" s="195">
        <v>2010104</v>
      </c>
      <c r="B8" s="196" t="s">
        <v>445</v>
      </c>
      <c r="C8" s="200"/>
      <c r="D8" s="169"/>
      <c r="E8" s="169">
        <v>135.6</v>
      </c>
      <c r="G8" s="171" t="s">
        <v>5</v>
      </c>
      <c r="H8" s="171" t="s">
        <v>32</v>
      </c>
      <c r="I8" s="172">
        <v>135.6</v>
      </c>
      <c r="J8" s="173">
        <f t="shared" si="0"/>
        <v>95</v>
      </c>
      <c r="K8" s="174">
        <f t="shared" si="1"/>
        <v>135.6</v>
      </c>
      <c r="L8" s="174"/>
      <c r="M8" s="171" t="s">
        <v>5</v>
      </c>
      <c r="N8" s="171" t="s">
        <v>32</v>
      </c>
      <c r="O8" s="172">
        <v>135.6</v>
      </c>
      <c r="P8" s="173">
        <f t="shared" si="2"/>
        <v>95</v>
      </c>
      <c r="Q8" s="174">
        <f t="shared" si="3"/>
        <v>135.6</v>
      </c>
      <c r="U8" s="175" t="s">
        <v>5</v>
      </c>
      <c r="V8" s="175" t="s">
        <v>32</v>
      </c>
      <c r="W8" s="176">
        <v>135.6</v>
      </c>
      <c r="X8" s="170">
        <f t="shared" si="4"/>
        <v>-135.6</v>
      </c>
      <c r="Y8" s="170">
        <f t="shared" si="5"/>
        <v>95</v>
      </c>
    </row>
    <row r="9" spans="1:25" s="170" customFormat="1" ht="13.5" customHeight="1">
      <c r="A9" s="195">
        <v>2010106</v>
      </c>
      <c r="B9" s="196" t="s">
        <v>446</v>
      </c>
      <c r="C9" s="200"/>
      <c r="D9" s="174">
        <v>105429</v>
      </c>
      <c r="E9" s="204">
        <v>595734.14</v>
      </c>
      <c r="F9" s="170">
        <f>104401+13602</f>
        <v>118003</v>
      </c>
      <c r="G9" s="171" t="s">
        <v>8</v>
      </c>
      <c r="H9" s="171" t="s">
        <v>29</v>
      </c>
      <c r="I9" s="172">
        <v>596221.15</v>
      </c>
      <c r="J9" s="173">
        <f t="shared" si="0"/>
        <v>-2009905</v>
      </c>
      <c r="K9" s="174">
        <f t="shared" si="1"/>
        <v>596221.15</v>
      </c>
      <c r="L9" s="174">
        <v>75943</v>
      </c>
      <c r="M9" s="171" t="s">
        <v>8</v>
      </c>
      <c r="N9" s="171" t="s">
        <v>29</v>
      </c>
      <c r="O9" s="172">
        <v>643048.94999999995</v>
      </c>
      <c r="P9" s="173">
        <f t="shared" si="2"/>
        <v>-2009905</v>
      </c>
      <c r="Q9" s="174">
        <f t="shared" si="3"/>
        <v>643048.94999999995</v>
      </c>
      <c r="S9" s="170">
        <v>717759</v>
      </c>
      <c r="U9" s="175" t="s">
        <v>8</v>
      </c>
      <c r="V9" s="175" t="s">
        <v>29</v>
      </c>
      <c r="W9" s="176">
        <v>659380.53</v>
      </c>
      <c r="X9" s="170">
        <f t="shared" si="4"/>
        <v>-659380.53</v>
      </c>
      <c r="Y9" s="170">
        <f t="shared" si="5"/>
        <v>-2009905</v>
      </c>
    </row>
    <row r="10" spans="1:25" s="170" customFormat="1" ht="13.5" customHeight="1">
      <c r="A10" s="195">
        <v>2010107</v>
      </c>
      <c r="B10" s="196" t="s">
        <v>447</v>
      </c>
      <c r="C10" s="200"/>
      <c r="D10" s="174"/>
      <c r="E10" s="174">
        <v>7616.62</v>
      </c>
      <c r="G10" s="171" t="s">
        <v>7</v>
      </c>
      <c r="H10" s="171" t="s">
        <v>30</v>
      </c>
      <c r="I10" s="172">
        <v>7616.62</v>
      </c>
      <c r="J10" s="173">
        <f t="shared" si="0"/>
        <v>-1990006</v>
      </c>
      <c r="K10" s="174">
        <f t="shared" si="1"/>
        <v>7616.62</v>
      </c>
      <c r="L10" s="174"/>
      <c r="M10" s="171" t="s">
        <v>7</v>
      </c>
      <c r="N10" s="171" t="s">
        <v>30</v>
      </c>
      <c r="O10" s="172">
        <v>7749.58</v>
      </c>
      <c r="P10" s="173">
        <f t="shared" si="2"/>
        <v>-1990006</v>
      </c>
      <c r="Q10" s="174">
        <f t="shared" si="3"/>
        <v>7749.58</v>
      </c>
      <c r="U10" s="175" t="s">
        <v>7</v>
      </c>
      <c r="V10" s="175" t="s">
        <v>30</v>
      </c>
      <c r="W10" s="176">
        <v>8475.4699999999993</v>
      </c>
      <c r="X10" s="170">
        <f t="shared" si="4"/>
        <v>-8475.4699999999993</v>
      </c>
      <c r="Y10" s="170">
        <f t="shared" si="5"/>
        <v>-1990006</v>
      </c>
    </row>
    <row r="11" spans="1:25" s="170" customFormat="1" ht="13.5" customHeight="1">
      <c r="A11" s="195">
        <v>2010108</v>
      </c>
      <c r="B11" s="196" t="s">
        <v>448</v>
      </c>
      <c r="C11" s="200"/>
      <c r="D11" s="174"/>
      <c r="E11" s="174">
        <v>3922.87</v>
      </c>
      <c r="G11" s="171" t="s">
        <v>6</v>
      </c>
      <c r="H11" s="171" t="s">
        <v>31</v>
      </c>
      <c r="I11" s="172">
        <v>3922.87</v>
      </c>
      <c r="J11" s="173">
        <f t="shared" si="0"/>
        <v>-7</v>
      </c>
      <c r="K11" s="174">
        <f t="shared" si="1"/>
        <v>3922.87</v>
      </c>
      <c r="L11" s="174">
        <v>750</v>
      </c>
      <c r="M11" s="171" t="s">
        <v>6</v>
      </c>
      <c r="N11" s="171" t="s">
        <v>31</v>
      </c>
      <c r="O11" s="172">
        <v>4041.81</v>
      </c>
      <c r="P11" s="173">
        <f t="shared" si="2"/>
        <v>-7</v>
      </c>
      <c r="Q11" s="174">
        <f t="shared" si="3"/>
        <v>4041.81</v>
      </c>
      <c r="U11" s="175" t="s">
        <v>6</v>
      </c>
      <c r="V11" s="175" t="s">
        <v>31</v>
      </c>
      <c r="W11" s="176">
        <v>4680.9399999999996</v>
      </c>
      <c r="X11" s="170">
        <f t="shared" si="4"/>
        <v>-4680.9399999999996</v>
      </c>
      <c r="Y11" s="170">
        <f t="shared" si="5"/>
        <v>-7</v>
      </c>
    </row>
    <row r="12" spans="1:25" s="170" customFormat="1" ht="13.5" customHeight="1">
      <c r="A12" s="195">
        <v>20103</v>
      </c>
      <c r="B12" s="196" t="s">
        <v>449</v>
      </c>
      <c r="C12" s="191">
        <f>SUM(C13:C18)</f>
        <v>738.8</v>
      </c>
      <c r="D12" s="169"/>
      <c r="E12" s="169">
        <v>135.6</v>
      </c>
      <c r="G12" s="171" t="s">
        <v>5</v>
      </c>
      <c r="H12" s="171" t="s">
        <v>32</v>
      </c>
      <c r="I12" s="172">
        <v>135.6</v>
      </c>
      <c r="J12" s="173">
        <f t="shared" si="0"/>
        <v>1990096</v>
      </c>
      <c r="K12" s="174">
        <f t="shared" si="1"/>
        <v>-603.19999999999993</v>
      </c>
      <c r="L12" s="174"/>
      <c r="M12" s="171" t="s">
        <v>5</v>
      </c>
      <c r="N12" s="171" t="s">
        <v>32</v>
      </c>
      <c r="O12" s="172">
        <v>135.6</v>
      </c>
      <c r="P12" s="173">
        <f t="shared" si="2"/>
        <v>1990096</v>
      </c>
      <c r="Q12" s="174">
        <f t="shared" si="3"/>
        <v>-603.19999999999993</v>
      </c>
      <c r="U12" s="175" t="s">
        <v>5</v>
      </c>
      <c r="V12" s="175" t="s">
        <v>32</v>
      </c>
      <c r="W12" s="176">
        <v>135.6</v>
      </c>
      <c r="X12" s="170">
        <f t="shared" si="4"/>
        <v>603.19999999999993</v>
      </c>
      <c r="Y12" s="170">
        <f t="shared" si="5"/>
        <v>1990096</v>
      </c>
    </row>
    <row r="13" spans="1:25" s="170" customFormat="1" ht="13.5" customHeight="1">
      <c r="A13" s="195">
        <v>2010301</v>
      </c>
      <c r="B13" s="196" t="s">
        <v>229</v>
      </c>
      <c r="C13" s="200">
        <v>228.7</v>
      </c>
      <c r="G13" s="205" t="str">
        <f>""</f>
        <v/>
      </c>
      <c r="H13" s="205" t="str">
        <f>""</f>
        <v/>
      </c>
      <c r="I13" s="205" t="str">
        <f>""</f>
        <v/>
      </c>
      <c r="J13" s="173"/>
      <c r="M13" s="205" t="str">
        <f>""</f>
        <v/>
      </c>
      <c r="N13" s="206" t="str">
        <f>""</f>
        <v/>
      </c>
      <c r="O13" s="205" t="str">
        <f>""</f>
        <v/>
      </c>
      <c r="W13" s="207" t="e">
        <f>W14+#REF!+#REF!+#REF!+#REF!+#REF!+#REF!+#REF!+#REF!+#REF!+#REF!+#REF!+#REF!+#REF!+#REF!+#REF!+#REF!+#REF!+#REF!+#REF!+#REF!</f>
        <v>#REF!</v>
      </c>
      <c r="X13" s="207" t="e">
        <f>X14+#REF!+#REF!+#REF!+#REF!+#REF!+#REF!+#REF!+#REF!+#REF!+#REF!+#REF!+#REF!+#REF!+#REF!+#REF!+#REF!+#REF!+#REF!+#REF!+#REF!</f>
        <v>#REF!</v>
      </c>
    </row>
    <row r="14" spans="1:25" s="208" customFormat="1" ht="13.5" customHeight="1">
      <c r="A14" s="195">
        <v>2010302</v>
      </c>
      <c r="B14" s="196" t="s">
        <v>450</v>
      </c>
      <c r="C14" s="200">
        <v>453.4</v>
      </c>
      <c r="D14" s="170"/>
      <c r="G14" s="209"/>
      <c r="H14" s="209"/>
      <c r="I14" s="210"/>
      <c r="J14" s="211"/>
      <c r="Q14" s="212"/>
      <c r="U14" s="213" t="s">
        <v>3</v>
      </c>
      <c r="V14" s="213" t="s">
        <v>34</v>
      </c>
      <c r="W14" s="214">
        <v>19998</v>
      </c>
      <c r="X14" s="208">
        <f>C14-W14</f>
        <v>-19544.599999999999</v>
      </c>
      <c r="Y14" s="208">
        <f>U14-A14</f>
        <v>-2010070</v>
      </c>
    </row>
    <row r="15" spans="1:25" s="208" customFormat="1" ht="13.5" customHeight="1">
      <c r="A15" s="195">
        <v>2010305</v>
      </c>
      <c r="B15" s="196" t="s">
        <v>451</v>
      </c>
      <c r="C15" s="200"/>
      <c r="D15" s="170"/>
      <c r="G15" s="209"/>
      <c r="H15" s="209"/>
      <c r="I15" s="210"/>
      <c r="J15" s="211"/>
      <c r="Q15" s="212"/>
      <c r="U15" s="213" t="s">
        <v>2</v>
      </c>
      <c r="V15" s="213" t="s">
        <v>35</v>
      </c>
      <c r="W15" s="214">
        <v>19998</v>
      </c>
      <c r="X15" s="208">
        <f>C15-W15</f>
        <v>-19998</v>
      </c>
      <c r="Y15" s="208">
        <f>U15-A15</f>
        <v>-1987102</v>
      </c>
    </row>
    <row r="16" spans="1:25" s="208" customFormat="1" ht="13.5" customHeight="1">
      <c r="A16" s="195">
        <v>2010308</v>
      </c>
      <c r="B16" s="196" t="s">
        <v>452</v>
      </c>
      <c r="C16" s="200"/>
      <c r="D16" s="170"/>
      <c r="G16" s="209"/>
      <c r="H16" s="209"/>
      <c r="I16" s="210"/>
      <c r="J16" s="211"/>
      <c r="Q16" s="212"/>
      <c r="U16" s="213" t="s">
        <v>1</v>
      </c>
      <c r="V16" s="213" t="s">
        <v>36</v>
      </c>
      <c r="W16" s="214">
        <v>19998</v>
      </c>
      <c r="X16" s="208">
        <f>C16-W16</f>
        <v>-19998</v>
      </c>
      <c r="Y16" s="208">
        <f>U16-A16</f>
        <v>309993</v>
      </c>
    </row>
    <row r="17" spans="1:17" s="208" customFormat="1" ht="13.5" customHeight="1">
      <c r="A17" s="195">
        <v>2010350</v>
      </c>
      <c r="B17" s="196" t="s">
        <v>230</v>
      </c>
      <c r="C17" s="200">
        <v>56.7</v>
      </c>
      <c r="D17" s="170"/>
      <c r="G17" s="209"/>
      <c r="H17" s="209"/>
      <c r="I17" s="210"/>
      <c r="J17" s="211"/>
      <c r="Q17" s="212"/>
    </row>
    <row r="18" spans="1:17" s="208" customFormat="1" ht="13.5" customHeight="1">
      <c r="A18" s="195">
        <v>2010399</v>
      </c>
      <c r="B18" s="196" t="s">
        <v>453</v>
      </c>
      <c r="C18" s="200"/>
      <c r="D18" s="170"/>
      <c r="G18" s="209"/>
      <c r="H18" s="209"/>
      <c r="I18" s="210"/>
      <c r="J18" s="211"/>
      <c r="Q18" s="212"/>
    </row>
    <row r="19" spans="1:17" s="208" customFormat="1" ht="13.5" customHeight="1">
      <c r="A19" s="195">
        <v>20106</v>
      </c>
      <c r="B19" s="196" t="s">
        <v>231</v>
      </c>
      <c r="C19" s="191">
        <f>SUM(C20:C23)</f>
        <v>17.899999999999999</v>
      </c>
      <c r="D19" s="170"/>
      <c r="G19" s="209"/>
      <c r="H19" s="209"/>
      <c r="I19" s="210"/>
      <c r="J19" s="211"/>
      <c r="Q19" s="212"/>
    </row>
    <row r="20" spans="1:17" s="208" customFormat="1" ht="13.5" customHeight="1">
      <c r="A20" s="195">
        <v>2010601</v>
      </c>
      <c r="B20" s="196" t="s">
        <v>229</v>
      </c>
      <c r="C20" s="200"/>
      <c r="D20" s="170"/>
      <c r="G20" s="209"/>
      <c r="H20" s="209"/>
      <c r="I20" s="210"/>
      <c r="J20" s="211"/>
      <c r="Q20" s="212"/>
    </row>
    <row r="21" spans="1:17" s="208" customFormat="1" ht="13.5" customHeight="1">
      <c r="A21" s="195">
        <v>2010602</v>
      </c>
      <c r="B21" s="196" t="s">
        <v>450</v>
      </c>
      <c r="C21" s="200"/>
      <c r="D21" s="170"/>
      <c r="G21" s="209"/>
      <c r="H21" s="209"/>
      <c r="I21" s="210"/>
      <c r="J21" s="211"/>
      <c r="Q21" s="212"/>
    </row>
    <row r="22" spans="1:17" s="208" customFormat="1" ht="13.5" customHeight="1">
      <c r="A22" s="195">
        <v>2010650</v>
      </c>
      <c r="B22" s="196" t="s">
        <v>230</v>
      </c>
      <c r="C22" s="200">
        <v>11.5</v>
      </c>
      <c r="D22" s="170"/>
      <c r="G22" s="209"/>
      <c r="H22" s="209"/>
      <c r="I22" s="210"/>
      <c r="J22" s="211"/>
      <c r="Q22" s="212"/>
    </row>
    <row r="23" spans="1:17" s="208" customFormat="1" ht="13.5" customHeight="1">
      <c r="A23" s="195">
        <v>2010699</v>
      </c>
      <c r="B23" s="196" t="s">
        <v>454</v>
      </c>
      <c r="C23" s="200">
        <v>6.4</v>
      </c>
      <c r="D23" s="170"/>
      <c r="G23" s="209"/>
      <c r="H23" s="209"/>
      <c r="I23" s="210"/>
      <c r="J23" s="211"/>
      <c r="Q23" s="212"/>
    </row>
    <row r="24" spans="1:17" s="208" customFormat="1" ht="13.5" customHeight="1">
      <c r="A24" s="195">
        <v>20107</v>
      </c>
      <c r="B24" s="196" t="s">
        <v>455</v>
      </c>
      <c r="C24" s="191">
        <f>SUM(C25)</f>
        <v>0</v>
      </c>
      <c r="D24" s="170"/>
      <c r="G24" s="209"/>
      <c r="H24" s="209"/>
      <c r="I24" s="210"/>
      <c r="J24" s="211"/>
      <c r="Q24" s="212"/>
    </row>
    <row r="25" spans="1:17" s="208" customFormat="1" ht="13.5" customHeight="1">
      <c r="A25" s="195">
        <v>2010701</v>
      </c>
      <c r="B25" s="196" t="s">
        <v>229</v>
      </c>
      <c r="C25" s="200"/>
      <c r="D25" s="170"/>
      <c r="G25" s="209"/>
      <c r="H25" s="209"/>
      <c r="I25" s="210"/>
      <c r="J25" s="211"/>
      <c r="Q25" s="212"/>
    </row>
    <row r="26" spans="1:17" s="208" customFormat="1" ht="13.5" customHeight="1">
      <c r="A26" s="195">
        <v>20111</v>
      </c>
      <c r="B26" s="196" t="s">
        <v>456</v>
      </c>
      <c r="C26" s="191">
        <f>SUM(C27)</f>
        <v>3.2</v>
      </c>
      <c r="D26" s="170"/>
      <c r="G26" s="209"/>
      <c r="H26" s="209"/>
      <c r="I26" s="210"/>
      <c r="J26" s="211"/>
      <c r="Q26" s="212"/>
    </row>
    <row r="27" spans="1:17" s="208" customFormat="1" ht="13.5" customHeight="1">
      <c r="A27" s="195">
        <v>2011101</v>
      </c>
      <c r="B27" s="196" t="s">
        <v>229</v>
      </c>
      <c r="C27" s="200">
        <v>3.2</v>
      </c>
      <c r="D27" s="170"/>
      <c r="G27" s="209"/>
      <c r="H27" s="209"/>
      <c r="I27" s="210"/>
      <c r="J27" s="211"/>
      <c r="Q27" s="212"/>
    </row>
    <row r="28" spans="1:17" s="208" customFormat="1" ht="13.5" customHeight="1">
      <c r="A28" s="195">
        <v>20124</v>
      </c>
      <c r="B28" s="196" t="s">
        <v>457</v>
      </c>
      <c r="C28" s="191">
        <f>SUM(C29:C30)</f>
        <v>0</v>
      </c>
      <c r="D28" s="170"/>
      <c r="G28" s="209"/>
      <c r="H28" s="209"/>
      <c r="I28" s="210"/>
      <c r="J28" s="211"/>
      <c r="Q28" s="212"/>
    </row>
    <row r="29" spans="1:17" s="208" customFormat="1" ht="13.5" customHeight="1">
      <c r="A29" s="195">
        <v>2012402</v>
      </c>
      <c r="B29" s="196" t="s">
        <v>450</v>
      </c>
      <c r="C29" s="200"/>
      <c r="D29" s="170"/>
      <c r="G29" s="209"/>
      <c r="H29" s="209"/>
      <c r="I29" s="210"/>
      <c r="J29" s="211"/>
      <c r="Q29" s="212"/>
    </row>
    <row r="30" spans="1:17" s="208" customFormat="1" ht="13.5" customHeight="1">
      <c r="A30" s="195">
        <v>2012404</v>
      </c>
      <c r="B30" s="196" t="s">
        <v>458</v>
      </c>
      <c r="C30" s="200"/>
      <c r="D30" s="170"/>
      <c r="G30" s="209"/>
      <c r="H30" s="209"/>
      <c r="I30" s="210"/>
      <c r="J30" s="211"/>
    </row>
    <row r="31" spans="1:17" s="208" customFormat="1" ht="13.5" customHeight="1">
      <c r="A31" s="195">
        <v>20129</v>
      </c>
      <c r="B31" s="196" t="s">
        <v>232</v>
      </c>
      <c r="C31" s="191">
        <f>SUM(C32)</f>
        <v>10</v>
      </c>
      <c r="D31" s="170"/>
      <c r="G31" s="209"/>
      <c r="H31" s="209"/>
      <c r="I31" s="210"/>
      <c r="J31" s="211"/>
    </row>
    <row r="32" spans="1:17" s="208" customFormat="1" ht="13.5" customHeight="1">
      <c r="A32" s="195">
        <v>2012901</v>
      </c>
      <c r="B32" s="196" t="s">
        <v>229</v>
      </c>
      <c r="C32" s="200">
        <v>10</v>
      </c>
      <c r="D32" s="170"/>
      <c r="G32" s="209"/>
      <c r="H32" s="209"/>
      <c r="I32" s="210"/>
      <c r="J32" s="211"/>
    </row>
    <row r="33" spans="1:10" s="208" customFormat="1" ht="13.5" customHeight="1">
      <c r="A33" s="195">
        <v>20131</v>
      </c>
      <c r="B33" s="196" t="s">
        <v>459</v>
      </c>
      <c r="C33" s="191">
        <f>SUM(C34:C36)</f>
        <v>5.3</v>
      </c>
      <c r="D33" s="170"/>
      <c r="G33" s="209"/>
      <c r="H33" s="209"/>
      <c r="I33" s="210"/>
      <c r="J33" s="211"/>
    </row>
    <row r="34" spans="1:10" s="208" customFormat="1" ht="13.5" customHeight="1">
      <c r="A34" s="195">
        <v>2013101</v>
      </c>
      <c r="B34" s="196" t="s">
        <v>229</v>
      </c>
      <c r="C34" s="200">
        <v>5.3</v>
      </c>
      <c r="D34" s="170"/>
      <c r="G34" s="209"/>
      <c r="H34" s="209"/>
      <c r="I34" s="210"/>
      <c r="J34" s="211"/>
    </row>
    <row r="35" spans="1:10" s="208" customFormat="1" ht="13.5" customHeight="1">
      <c r="A35" s="195">
        <v>2013102</v>
      </c>
      <c r="B35" s="196" t="s">
        <v>450</v>
      </c>
      <c r="C35" s="200"/>
      <c r="D35" s="170"/>
      <c r="G35" s="209"/>
      <c r="H35" s="209"/>
      <c r="I35" s="210"/>
      <c r="J35" s="211"/>
    </row>
    <row r="36" spans="1:10" s="208" customFormat="1" ht="13.5" customHeight="1">
      <c r="A36" s="195">
        <v>2013105</v>
      </c>
      <c r="B36" s="196" t="s">
        <v>460</v>
      </c>
      <c r="C36" s="200"/>
      <c r="D36" s="170"/>
      <c r="G36" s="209"/>
      <c r="H36" s="209"/>
      <c r="I36" s="210"/>
      <c r="J36" s="211"/>
    </row>
    <row r="37" spans="1:10" s="208" customFormat="1" ht="13.5" customHeight="1">
      <c r="A37" s="195">
        <v>20132</v>
      </c>
      <c r="B37" s="196" t="s">
        <v>461</v>
      </c>
      <c r="C37" s="191">
        <f>SUM(C38)</f>
        <v>0</v>
      </c>
      <c r="D37" s="170"/>
      <c r="G37" s="209"/>
      <c r="H37" s="209"/>
      <c r="I37" s="210"/>
      <c r="J37" s="211"/>
    </row>
    <row r="38" spans="1:10" s="208" customFormat="1" ht="13.5" customHeight="1">
      <c r="A38" s="195">
        <v>2013202</v>
      </c>
      <c r="B38" s="196" t="s">
        <v>450</v>
      </c>
      <c r="C38" s="200"/>
      <c r="D38" s="170"/>
      <c r="G38" s="209"/>
      <c r="H38" s="209"/>
      <c r="I38" s="210"/>
      <c r="J38" s="211"/>
    </row>
    <row r="39" spans="1:10" s="208" customFormat="1" ht="13.5" customHeight="1">
      <c r="A39" s="195">
        <v>203</v>
      </c>
      <c r="B39" s="196" t="s">
        <v>462</v>
      </c>
      <c r="C39" s="191">
        <f>SUM(C40,C42,C44)</f>
        <v>0</v>
      </c>
      <c r="D39" s="170"/>
      <c r="G39" s="209"/>
      <c r="H39" s="209"/>
      <c r="I39" s="210"/>
      <c r="J39" s="211"/>
    </row>
    <row r="40" spans="1:10" s="208" customFormat="1" ht="13.5" customHeight="1">
      <c r="A40" s="190">
        <v>20301</v>
      </c>
      <c r="B40" s="168" t="s">
        <v>463</v>
      </c>
      <c r="C40" s="191">
        <f>SUM(C41)</f>
        <v>0</v>
      </c>
      <c r="D40" s="170"/>
      <c r="G40" s="209"/>
      <c r="H40" s="209"/>
      <c r="I40" s="210"/>
      <c r="J40" s="211"/>
    </row>
    <row r="41" spans="1:10" s="208" customFormat="1" ht="13.5" customHeight="1">
      <c r="A41" s="195">
        <v>2030101</v>
      </c>
      <c r="B41" s="196" t="s">
        <v>464</v>
      </c>
      <c r="C41" s="200"/>
      <c r="D41" s="170"/>
      <c r="G41" s="209"/>
      <c r="H41" s="209"/>
      <c r="I41" s="210"/>
      <c r="J41" s="211"/>
    </row>
    <row r="42" spans="1:10" s="208" customFormat="1" ht="13.5" customHeight="1">
      <c r="A42" s="195">
        <v>20303</v>
      </c>
      <c r="B42" s="196" t="s">
        <v>465</v>
      </c>
      <c r="C42" s="191">
        <f>SUM(C43)</f>
        <v>0</v>
      </c>
      <c r="D42" s="170"/>
      <c r="G42" s="209"/>
      <c r="H42" s="209"/>
      <c r="I42" s="210"/>
      <c r="J42" s="211"/>
    </row>
    <row r="43" spans="1:10" s="208" customFormat="1" ht="13.5" customHeight="1">
      <c r="A43" s="195">
        <v>2030301</v>
      </c>
      <c r="B43" s="196" t="s">
        <v>466</v>
      </c>
      <c r="C43" s="200"/>
      <c r="D43" s="170"/>
      <c r="G43" s="209"/>
      <c r="H43" s="209"/>
      <c r="I43" s="210"/>
      <c r="J43" s="211"/>
    </row>
    <row r="44" spans="1:10" s="208" customFormat="1" ht="13.5" customHeight="1">
      <c r="A44" s="195">
        <v>20306</v>
      </c>
      <c r="B44" s="196" t="s">
        <v>467</v>
      </c>
      <c r="C44" s="191"/>
      <c r="D44" s="170"/>
      <c r="G44" s="209"/>
      <c r="H44" s="209"/>
      <c r="I44" s="210"/>
      <c r="J44" s="211"/>
    </row>
    <row r="45" spans="1:10" s="208" customFormat="1" ht="13.5" customHeight="1">
      <c r="A45" s="195">
        <v>2030601</v>
      </c>
      <c r="B45" s="196" t="s">
        <v>468</v>
      </c>
      <c r="C45" s="200"/>
      <c r="D45" s="170"/>
      <c r="G45" s="209"/>
      <c r="H45" s="209"/>
      <c r="I45" s="210"/>
      <c r="J45" s="211"/>
    </row>
    <row r="46" spans="1:10" s="208" customFormat="1" ht="13.5" customHeight="1">
      <c r="A46" s="195">
        <v>204</v>
      </c>
      <c r="B46" s="196" t="s">
        <v>469</v>
      </c>
      <c r="C46" s="191">
        <f>SUM(C47,C49,C51)</f>
        <v>0</v>
      </c>
      <c r="D46" s="170"/>
      <c r="G46" s="209"/>
      <c r="H46" s="209"/>
      <c r="I46" s="210"/>
      <c r="J46" s="211"/>
    </row>
    <row r="47" spans="1:10" s="208" customFormat="1" ht="13.5" customHeight="1">
      <c r="A47" s="195">
        <v>20402</v>
      </c>
      <c r="B47" s="196" t="s">
        <v>470</v>
      </c>
      <c r="C47" s="191">
        <f>SUM(C48)</f>
        <v>0</v>
      </c>
      <c r="D47" s="170"/>
      <c r="G47" s="209"/>
      <c r="H47" s="209"/>
      <c r="I47" s="210"/>
      <c r="J47" s="211"/>
    </row>
    <row r="48" spans="1:10" s="208" customFormat="1" ht="13.5" customHeight="1">
      <c r="A48" s="195">
        <v>2040204</v>
      </c>
      <c r="B48" s="196" t="s">
        <v>471</v>
      </c>
      <c r="C48" s="200"/>
      <c r="D48" s="170"/>
      <c r="G48" s="209"/>
      <c r="H48" s="209"/>
      <c r="I48" s="210"/>
      <c r="J48" s="211"/>
    </row>
    <row r="49" spans="1:10" s="208" customFormat="1" ht="13.5" customHeight="1">
      <c r="A49" s="195">
        <v>20405</v>
      </c>
      <c r="B49" s="196" t="s">
        <v>472</v>
      </c>
      <c r="C49" s="191">
        <f>SUM(C50)</f>
        <v>0</v>
      </c>
      <c r="D49" s="170"/>
      <c r="G49" s="209"/>
      <c r="H49" s="209"/>
      <c r="I49" s="210"/>
      <c r="J49" s="211"/>
    </row>
    <row r="50" spans="1:10" s="208" customFormat="1" ht="13.5" customHeight="1">
      <c r="A50" s="195">
        <v>2040506</v>
      </c>
      <c r="B50" s="196" t="s">
        <v>473</v>
      </c>
      <c r="C50" s="200"/>
      <c r="D50" s="170"/>
      <c r="G50" s="209"/>
      <c r="H50" s="209"/>
      <c r="I50" s="210"/>
      <c r="J50" s="211"/>
    </row>
    <row r="51" spans="1:10" s="208" customFormat="1" ht="13.5" customHeight="1">
      <c r="A51" s="195">
        <v>20406</v>
      </c>
      <c r="B51" s="196" t="s">
        <v>474</v>
      </c>
      <c r="C51" s="191">
        <f>SUM(C52:C53)</f>
        <v>0</v>
      </c>
      <c r="D51" s="170"/>
      <c r="G51" s="209"/>
      <c r="H51" s="209"/>
      <c r="I51" s="210"/>
      <c r="J51" s="211"/>
    </row>
    <row r="52" spans="1:10" s="208" customFormat="1" ht="13.5" customHeight="1">
      <c r="A52" s="195">
        <v>2040602</v>
      </c>
      <c r="B52" s="196" t="s">
        <v>450</v>
      </c>
      <c r="C52" s="200"/>
      <c r="D52" s="170"/>
      <c r="G52" s="209"/>
      <c r="H52" s="209"/>
      <c r="I52" s="210"/>
      <c r="J52" s="211"/>
    </row>
    <row r="53" spans="1:10" s="208" customFormat="1" ht="13.5" customHeight="1">
      <c r="A53" s="195">
        <v>2040604</v>
      </c>
      <c r="B53" s="196" t="s">
        <v>475</v>
      </c>
      <c r="C53" s="200"/>
      <c r="D53" s="170"/>
      <c r="G53" s="209"/>
      <c r="H53" s="209"/>
      <c r="I53" s="210"/>
      <c r="J53" s="211"/>
    </row>
    <row r="54" spans="1:10" s="208" customFormat="1" ht="13.5" customHeight="1">
      <c r="A54" s="195">
        <v>205</v>
      </c>
      <c r="B54" s="196" t="s">
        <v>476</v>
      </c>
      <c r="C54" s="191">
        <f>SUM(C55,C59)</f>
        <v>0</v>
      </c>
      <c r="D54" s="170"/>
      <c r="G54" s="209"/>
      <c r="H54" s="209"/>
      <c r="I54" s="210"/>
      <c r="J54" s="211"/>
    </row>
    <row r="55" spans="1:10" s="208" customFormat="1" ht="13.5" customHeight="1">
      <c r="A55" s="195">
        <v>20502</v>
      </c>
      <c r="B55" s="196" t="s">
        <v>477</v>
      </c>
      <c r="C55" s="191">
        <f>SUM(C56:C58)</f>
        <v>0</v>
      </c>
      <c r="D55" s="170"/>
      <c r="G55" s="209"/>
      <c r="H55" s="209"/>
      <c r="I55" s="210"/>
      <c r="J55" s="211"/>
    </row>
    <row r="56" spans="1:10" s="208" customFormat="1" ht="13.5" customHeight="1">
      <c r="A56" s="195">
        <v>2050202</v>
      </c>
      <c r="B56" s="196" t="s">
        <v>478</v>
      </c>
      <c r="C56" s="200"/>
      <c r="D56" s="170"/>
      <c r="G56" s="209"/>
      <c r="H56" s="209"/>
      <c r="I56" s="210"/>
      <c r="J56" s="211"/>
    </row>
    <row r="57" spans="1:10" s="208" customFormat="1" ht="13.5" customHeight="1">
      <c r="A57" s="195">
        <v>2050203</v>
      </c>
      <c r="B57" s="196" t="s">
        <v>479</v>
      </c>
      <c r="C57" s="200"/>
      <c r="D57" s="170"/>
      <c r="G57" s="209"/>
      <c r="H57" s="209"/>
      <c r="I57" s="210"/>
      <c r="J57" s="211"/>
    </row>
    <row r="58" spans="1:10" s="208" customFormat="1" ht="13.5" customHeight="1">
      <c r="A58" s="195">
        <v>2050206</v>
      </c>
      <c r="B58" s="196" t="s">
        <v>480</v>
      </c>
      <c r="C58" s="200"/>
      <c r="D58" s="170"/>
      <c r="G58" s="209"/>
      <c r="H58" s="209"/>
      <c r="I58" s="210"/>
      <c r="J58" s="211"/>
    </row>
    <row r="59" spans="1:10" s="208" customFormat="1" ht="13.5" customHeight="1">
      <c r="A59" s="195">
        <v>20509</v>
      </c>
      <c r="B59" s="196" t="s">
        <v>481</v>
      </c>
      <c r="C59" s="215">
        <f>SUM(C60:C62)</f>
        <v>0</v>
      </c>
      <c r="D59" s="170"/>
      <c r="G59" s="209"/>
      <c r="H59" s="209"/>
      <c r="I59" s="210"/>
      <c r="J59" s="211"/>
    </row>
    <row r="60" spans="1:10" s="208" customFormat="1" ht="13.5" customHeight="1">
      <c r="A60" s="195">
        <v>2050901</v>
      </c>
      <c r="B60" s="196" t="s">
        <v>482</v>
      </c>
      <c r="C60" s="200"/>
      <c r="D60" s="170"/>
      <c r="G60" s="209"/>
      <c r="H60" s="209"/>
      <c r="I60" s="210"/>
      <c r="J60" s="211"/>
    </row>
    <row r="61" spans="1:10" s="208" customFormat="1" ht="13.5" customHeight="1">
      <c r="A61" s="190">
        <v>2050902</v>
      </c>
      <c r="B61" s="168" t="s">
        <v>483</v>
      </c>
      <c r="C61" s="200"/>
      <c r="D61" s="170"/>
      <c r="G61" s="209"/>
      <c r="H61" s="209"/>
      <c r="I61" s="210"/>
      <c r="J61" s="211"/>
    </row>
    <row r="62" spans="1:10" s="208" customFormat="1" ht="13.5" customHeight="1">
      <c r="A62" s="190">
        <v>2050999</v>
      </c>
      <c r="B62" s="168" t="s">
        <v>484</v>
      </c>
      <c r="C62" s="200"/>
      <c r="D62" s="170"/>
      <c r="G62" s="209"/>
      <c r="H62" s="209"/>
      <c r="I62" s="210"/>
      <c r="J62" s="211"/>
    </row>
    <row r="63" spans="1:10" s="208" customFormat="1" ht="13.5" customHeight="1">
      <c r="A63" s="190">
        <v>206</v>
      </c>
      <c r="B63" s="168" t="s">
        <v>485</v>
      </c>
      <c r="C63" s="191">
        <f>SUM(C64,C66,C68)</f>
        <v>0</v>
      </c>
      <c r="D63" s="170"/>
      <c r="G63" s="209"/>
      <c r="H63" s="209"/>
      <c r="I63" s="210"/>
      <c r="J63" s="211"/>
    </row>
    <row r="64" spans="1:10" s="208" customFormat="1" ht="13.5" customHeight="1">
      <c r="A64" s="190">
        <v>20603</v>
      </c>
      <c r="B64" s="168" t="s">
        <v>486</v>
      </c>
      <c r="C64" s="191">
        <f>SUM(C65)</f>
        <v>0</v>
      </c>
      <c r="D64" s="170"/>
      <c r="G64" s="209"/>
      <c r="H64" s="209"/>
      <c r="I64" s="210"/>
      <c r="J64" s="211"/>
    </row>
    <row r="65" spans="1:10" s="208" customFormat="1" ht="13.5" customHeight="1">
      <c r="A65" s="190">
        <v>2060302</v>
      </c>
      <c r="B65" s="168" t="s">
        <v>487</v>
      </c>
      <c r="C65" s="200"/>
      <c r="D65" s="170"/>
      <c r="G65" s="209"/>
      <c r="H65" s="209"/>
      <c r="I65" s="210"/>
      <c r="J65" s="211"/>
    </row>
    <row r="66" spans="1:10" s="208" customFormat="1" ht="13.5" customHeight="1">
      <c r="A66" s="190">
        <v>20604</v>
      </c>
      <c r="B66" s="168" t="s">
        <v>488</v>
      </c>
      <c r="C66" s="191">
        <f>C67</f>
        <v>0</v>
      </c>
      <c r="D66" s="170"/>
      <c r="G66" s="209"/>
      <c r="H66" s="209"/>
      <c r="I66" s="210"/>
      <c r="J66" s="211"/>
    </row>
    <row r="67" spans="1:10" s="208" customFormat="1" ht="13.5" customHeight="1">
      <c r="A67" s="190">
        <v>2060402</v>
      </c>
      <c r="B67" s="168" t="s">
        <v>489</v>
      </c>
      <c r="C67" s="200"/>
      <c r="D67" s="170"/>
      <c r="G67" s="209"/>
      <c r="H67" s="209"/>
      <c r="I67" s="210"/>
      <c r="J67" s="211"/>
    </row>
    <row r="68" spans="1:10" s="208" customFormat="1" ht="13.5" customHeight="1">
      <c r="A68" s="190">
        <v>20699</v>
      </c>
      <c r="B68" s="168" t="s">
        <v>490</v>
      </c>
      <c r="C68" s="191">
        <f>C69</f>
        <v>0</v>
      </c>
      <c r="D68" s="170"/>
      <c r="G68" s="209"/>
      <c r="H68" s="209"/>
      <c r="I68" s="210"/>
      <c r="J68" s="211"/>
    </row>
    <row r="69" spans="1:10" s="208" customFormat="1" ht="13.5" customHeight="1">
      <c r="A69" s="190">
        <v>2069999</v>
      </c>
      <c r="B69" s="168" t="s">
        <v>491</v>
      </c>
      <c r="C69" s="200"/>
      <c r="D69" s="170"/>
      <c r="G69" s="209"/>
      <c r="H69" s="209"/>
      <c r="I69" s="210"/>
      <c r="J69" s="211"/>
    </row>
    <row r="70" spans="1:10" s="208" customFormat="1" ht="13.5" customHeight="1">
      <c r="A70" s="190">
        <v>207</v>
      </c>
      <c r="B70" s="168" t="s">
        <v>492</v>
      </c>
      <c r="C70" s="191">
        <f>SUM(C71,C76,C78,C80,C82)</f>
        <v>57.6</v>
      </c>
      <c r="D70" s="170"/>
      <c r="G70" s="209"/>
      <c r="H70" s="209"/>
      <c r="I70" s="210"/>
      <c r="J70" s="211"/>
    </row>
    <row r="71" spans="1:10" s="208" customFormat="1" ht="13.5" customHeight="1">
      <c r="A71" s="190">
        <v>20701</v>
      </c>
      <c r="B71" s="168" t="s">
        <v>233</v>
      </c>
      <c r="C71" s="191">
        <f>SUM(C72:C75)</f>
        <v>23.6</v>
      </c>
      <c r="D71" s="170"/>
      <c r="G71" s="209"/>
      <c r="H71" s="209"/>
      <c r="I71" s="210"/>
      <c r="J71" s="211"/>
    </row>
    <row r="72" spans="1:10" s="208" customFormat="1" ht="13.5" customHeight="1">
      <c r="A72" s="190">
        <v>2070102</v>
      </c>
      <c r="B72" s="168" t="s">
        <v>450</v>
      </c>
      <c r="C72" s="200"/>
      <c r="D72" s="170"/>
      <c r="G72" s="209"/>
      <c r="H72" s="209"/>
      <c r="I72" s="210"/>
      <c r="J72" s="211"/>
    </row>
    <row r="73" spans="1:10" s="208" customFormat="1" ht="13.5" customHeight="1">
      <c r="A73" s="190">
        <v>2070109</v>
      </c>
      <c r="B73" s="168" t="s">
        <v>234</v>
      </c>
      <c r="C73" s="200">
        <v>23.6</v>
      </c>
      <c r="D73" s="170"/>
      <c r="G73" s="209"/>
      <c r="H73" s="209"/>
      <c r="I73" s="210"/>
      <c r="J73" s="211"/>
    </row>
    <row r="74" spans="1:10" s="208" customFormat="1" ht="13.5" customHeight="1">
      <c r="A74" s="190">
        <v>2070111</v>
      </c>
      <c r="B74" s="168" t="s">
        <v>493</v>
      </c>
      <c r="C74" s="200"/>
      <c r="D74" s="170"/>
      <c r="G74" s="209"/>
      <c r="H74" s="209"/>
      <c r="I74" s="210"/>
      <c r="J74" s="211"/>
    </row>
    <row r="75" spans="1:10" s="208" customFormat="1" ht="13.5" customHeight="1">
      <c r="A75" s="190">
        <v>2070199</v>
      </c>
      <c r="B75" s="168" t="s">
        <v>494</v>
      </c>
      <c r="C75" s="200"/>
      <c r="D75" s="170"/>
      <c r="G75" s="209"/>
      <c r="H75" s="209"/>
      <c r="I75" s="210"/>
      <c r="J75" s="211"/>
    </row>
    <row r="76" spans="1:10" s="208" customFormat="1" ht="13.5" customHeight="1">
      <c r="A76" s="190">
        <v>20702</v>
      </c>
      <c r="B76" s="168" t="s">
        <v>495</v>
      </c>
      <c r="C76" s="191">
        <f>C77</f>
        <v>0</v>
      </c>
      <c r="D76" s="170"/>
      <c r="G76" s="209"/>
      <c r="H76" s="209"/>
      <c r="I76" s="210"/>
      <c r="J76" s="211"/>
    </row>
    <row r="77" spans="1:10" s="208" customFormat="1" ht="13.5" customHeight="1">
      <c r="A77" s="190">
        <v>2070204</v>
      </c>
      <c r="B77" s="168" t="s">
        <v>496</v>
      </c>
      <c r="C77" s="200"/>
      <c r="D77" s="170"/>
      <c r="G77" s="209"/>
      <c r="H77" s="209"/>
      <c r="I77" s="210"/>
      <c r="J77" s="211"/>
    </row>
    <row r="78" spans="1:10" s="208" customFormat="1" ht="13.5" customHeight="1">
      <c r="A78" s="190">
        <v>20703</v>
      </c>
      <c r="B78" s="168" t="s">
        <v>497</v>
      </c>
      <c r="C78" s="191">
        <f>C79</f>
        <v>0</v>
      </c>
      <c r="D78" s="170"/>
      <c r="G78" s="209"/>
      <c r="H78" s="209"/>
      <c r="I78" s="210"/>
      <c r="J78" s="211"/>
    </row>
    <row r="79" spans="1:10" s="208" customFormat="1" ht="13.5" customHeight="1">
      <c r="A79" s="190">
        <v>2070308</v>
      </c>
      <c r="B79" s="168" t="s">
        <v>498</v>
      </c>
      <c r="C79" s="200"/>
      <c r="D79" s="170"/>
      <c r="G79" s="209"/>
      <c r="H79" s="209"/>
      <c r="I79" s="210"/>
      <c r="J79" s="211"/>
    </row>
    <row r="80" spans="1:10" s="208" customFormat="1" ht="13.5" customHeight="1">
      <c r="A80" s="190">
        <v>20704</v>
      </c>
      <c r="B80" s="168" t="s">
        <v>499</v>
      </c>
      <c r="C80" s="191">
        <f>SUM(C81)</f>
        <v>6.1</v>
      </c>
      <c r="D80" s="170"/>
      <c r="G80" s="209"/>
      <c r="H80" s="209"/>
      <c r="I80" s="210"/>
      <c r="J80" s="211"/>
    </row>
    <row r="81" spans="1:10" s="208" customFormat="1" ht="13.5" customHeight="1">
      <c r="A81" s="190">
        <v>2070499</v>
      </c>
      <c r="B81" s="168" t="s">
        <v>500</v>
      </c>
      <c r="C81" s="200">
        <v>6.1</v>
      </c>
      <c r="D81" s="170"/>
      <c r="G81" s="209"/>
      <c r="H81" s="209"/>
      <c r="I81" s="210"/>
      <c r="J81" s="211"/>
    </row>
    <row r="82" spans="1:10" s="208" customFormat="1" ht="13.5" customHeight="1">
      <c r="A82" s="190">
        <v>20799</v>
      </c>
      <c r="B82" s="168" t="s">
        <v>501</v>
      </c>
      <c r="C82" s="215">
        <f>SUM(C83:C84)</f>
        <v>27.9</v>
      </c>
      <c r="D82" s="170"/>
      <c r="G82" s="209"/>
      <c r="H82" s="209"/>
      <c r="I82" s="210"/>
      <c r="J82" s="211"/>
    </row>
    <row r="83" spans="1:10" s="208" customFormat="1" ht="13.5" customHeight="1">
      <c r="A83" s="190">
        <v>2079902</v>
      </c>
      <c r="B83" s="168" t="s">
        <v>502</v>
      </c>
      <c r="C83" s="200"/>
      <c r="D83" s="170"/>
      <c r="G83" s="209"/>
      <c r="H83" s="209"/>
      <c r="I83" s="210"/>
      <c r="J83" s="211"/>
    </row>
    <row r="84" spans="1:10" s="208" customFormat="1" ht="13.5" customHeight="1">
      <c r="A84" s="190">
        <v>2079999</v>
      </c>
      <c r="B84" s="168" t="s">
        <v>503</v>
      </c>
      <c r="C84" s="200">
        <v>27.9</v>
      </c>
      <c r="D84" s="170"/>
      <c r="G84" s="209"/>
      <c r="H84" s="209"/>
      <c r="I84" s="210"/>
      <c r="J84" s="211"/>
    </row>
    <row r="85" spans="1:10" s="208" customFormat="1" ht="13.5" customHeight="1">
      <c r="A85" s="190">
        <v>208</v>
      </c>
      <c r="B85" s="168" t="s">
        <v>504</v>
      </c>
      <c r="C85" s="191">
        <f>SUM(C86,C89,C93,C95,C101,C103,C105,C108,C110)</f>
        <v>127.3</v>
      </c>
      <c r="D85" s="170"/>
      <c r="G85" s="209"/>
      <c r="H85" s="209"/>
      <c r="I85" s="210"/>
      <c r="J85" s="211"/>
    </row>
    <row r="86" spans="1:10" s="208" customFormat="1" ht="13.5" customHeight="1">
      <c r="A86" s="190">
        <v>20802</v>
      </c>
      <c r="B86" s="168" t="s">
        <v>505</v>
      </c>
      <c r="C86" s="191">
        <f>SUM(C87:C88)</f>
        <v>0</v>
      </c>
      <c r="D86" s="170"/>
      <c r="G86" s="209"/>
      <c r="H86" s="209"/>
      <c r="I86" s="210"/>
      <c r="J86" s="211"/>
    </row>
    <row r="87" spans="1:10" s="208" customFormat="1" ht="13.5" customHeight="1">
      <c r="A87" s="190">
        <v>2080204</v>
      </c>
      <c r="B87" s="168" t="s">
        <v>506</v>
      </c>
      <c r="C87" s="200"/>
      <c r="D87" s="170"/>
      <c r="G87" s="209"/>
      <c r="H87" s="209"/>
      <c r="I87" s="210"/>
      <c r="J87" s="211"/>
    </row>
    <row r="88" spans="1:10" s="208" customFormat="1" ht="13.5" customHeight="1">
      <c r="A88" s="190">
        <v>2080299</v>
      </c>
      <c r="B88" s="168" t="s">
        <v>507</v>
      </c>
      <c r="C88" s="200"/>
      <c r="D88" s="170"/>
      <c r="G88" s="209"/>
      <c r="H88" s="209"/>
      <c r="I88" s="210"/>
      <c r="J88" s="211"/>
    </row>
    <row r="89" spans="1:10" s="208" customFormat="1" ht="13.5" customHeight="1">
      <c r="A89" s="190">
        <v>20805</v>
      </c>
      <c r="B89" s="168" t="s">
        <v>235</v>
      </c>
      <c r="C89" s="191">
        <f>SUM(C90:C92)</f>
        <v>115.3</v>
      </c>
      <c r="D89" s="170"/>
      <c r="G89" s="209"/>
      <c r="H89" s="209"/>
      <c r="I89" s="210"/>
      <c r="J89" s="211"/>
    </row>
    <row r="90" spans="1:10" s="208" customFormat="1" ht="13.5" customHeight="1">
      <c r="A90" s="190">
        <v>2080502</v>
      </c>
      <c r="B90" s="168" t="s">
        <v>236</v>
      </c>
      <c r="C90" s="200">
        <v>4.0999999999999996</v>
      </c>
      <c r="D90" s="170"/>
      <c r="G90" s="209"/>
      <c r="H90" s="209"/>
      <c r="I90" s="210"/>
      <c r="J90" s="211"/>
    </row>
    <row r="91" spans="1:10" s="208" customFormat="1" ht="13.5" customHeight="1">
      <c r="A91" s="190">
        <v>2080504</v>
      </c>
      <c r="B91" s="168" t="s">
        <v>237</v>
      </c>
      <c r="C91" s="200">
        <v>111.2</v>
      </c>
      <c r="D91" s="170"/>
      <c r="G91" s="209"/>
      <c r="H91" s="209"/>
      <c r="I91" s="210"/>
      <c r="J91" s="211"/>
    </row>
    <row r="92" spans="1:10" s="208" customFormat="1" ht="13.5" customHeight="1">
      <c r="A92" s="190">
        <v>2080599</v>
      </c>
      <c r="B92" s="168" t="s">
        <v>508</v>
      </c>
      <c r="C92" s="200"/>
      <c r="D92" s="170"/>
      <c r="G92" s="209"/>
      <c r="H92" s="209"/>
      <c r="I92" s="210"/>
      <c r="J92" s="211"/>
    </row>
    <row r="93" spans="1:10" s="208" customFormat="1" ht="13.5" customHeight="1">
      <c r="A93" s="190">
        <v>20807</v>
      </c>
      <c r="B93" s="168" t="s">
        <v>509</v>
      </c>
      <c r="C93" s="191">
        <f>SUM(C94)</f>
        <v>0</v>
      </c>
      <c r="D93" s="170"/>
      <c r="G93" s="209"/>
      <c r="H93" s="209"/>
      <c r="I93" s="210"/>
      <c r="J93" s="211"/>
    </row>
    <row r="94" spans="1:10" s="208" customFormat="1" ht="13.5" customHeight="1">
      <c r="A94" s="190">
        <v>2080799</v>
      </c>
      <c r="B94" s="168" t="s">
        <v>510</v>
      </c>
      <c r="C94" s="200"/>
      <c r="D94" s="170"/>
      <c r="G94" s="209"/>
      <c r="H94" s="209"/>
      <c r="I94" s="210"/>
      <c r="J94" s="211"/>
    </row>
    <row r="95" spans="1:10" s="208" customFormat="1" ht="13.5" customHeight="1">
      <c r="A95" s="190">
        <v>20808</v>
      </c>
      <c r="B95" s="168" t="s">
        <v>511</v>
      </c>
      <c r="C95" s="191">
        <f>SUM(C96:C100)</f>
        <v>1</v>
      </c>
      <c r="D95" s="170"/>
      <c r="G95" s="209"/>
      <c r="H95" s="209"/>
      <c r="I95" s="210"/>
      <c r="J95" s="211"/>
    </row>
    <row r="96" spans="1:10" s="208" customFormat="1" ht="13.5" customHeight="1">
      <c r="A96" s="190">
        <v>2080801</v>
      </c>
      <c r="B96" s="168" t="s">
        <v>512</v>
      </c>
      <c r="C96" s="200"/>
      <c r="D96" s="170"/>
      <c r="G96" s="209"/>
      <c r="H96" s="209"/>
      <c r="I96" s="210"/>
      <c r="J96" s="211"/>
    </row>
    <row r="97" spans="1:10" s="208" customFormat="1" ht="13.5" customHeight="1">
      <c r="A97" s="190">
        <v>2080802</v>
      </c>
      <c r="B97" s="168" t="s">
        <v>513</v>
      </c>
      <c r="C97" s="200"/>
      <c r="D97" s="170"/>
      <c r="G97" s="209"/>
      <c r="H97" s="209"/>
      <c r="I97" s="210"/>
      <c r="J97" s="211"/>
    </row>
    <row r="98" spans="1:10" s="208" customFormat="1" ht="13.5" customHeight="1">
      <c r="A98" s="190">
        <v>2080803</v>
      </c>
      <c r="B98" s="168" t="s">
        <v>514</v>
      </c>
      <c r="C98" s="200"/>
      <c r="D98" s="170"/>
      <c r="G98" s="209"/>
      <c r="H98" s="209"/>
      <c r="I98" s="210"/>
      <c r="J98" s="211"/>
    </row>
    <row r="99" spans="1:10" s="208" customFormat="1" ht="13.5" customHeight="1">
      <c r="A99" s="190">
        <v>2080804</v>
      </c>
      <c r="B99" s="168" t="s">
        <v>515</v>
      </c>
      <c r="C99" s="200">
        <v>1</v>
      </c>
      <c r="D99" s="170"/>
      <c r="G99" s="209"/>
      <c r="H99" s="209"/>
      <c r="I99" s="210"/>
      <c r="J99" s="211"/>
    </row>
    <row r="100" spans="1:10" s="208" customFormat="1" ht="13.5" customHeight="1">
      <c r="A100" s="190">
        <v>2080805</v>
      </c>
      <c r="B100" s="168" t="s">
        <v>516</v>
      </c>
      <c r="C100" s="200"/>
      <c r="D100" s="170"/>
      <c r="G100" s="209"/>
      <c r="H100" s="209"/>
      <c r="I100" s="210"/>
      <c r="J100" s="211"/>
    </row>
    <row r="101" spans="1:10" s="208" customFormat="1" ht="13.5" customHeight="1">
      <c r="A101" s="190">
        <v>20815</v>
      </c>
      <c r="B101" s="168" t="s">
        <v>517</v>
      </c>
      <c r="C101" s="191">
        <f>SUM(C102)</f>
        <v>0</v>
      </c>
      <c r="D101" s="170"/>
      <c r="G101" s="209"/>
      <c r="H101" s="209"/>
      <c r="I101" s="210"/>
      <c r="J101" s="211"/>
    </row>
    <row r="102" spans="1:10" s="208" customFormat="1" ht="13.5" customHeight="1">
      <c r="A102" s="190">
        <v>2081502</v>
      </c>
      <c r="B102" s="168" t="s">
        <v>518</v>
      </c>
      <c r="C102" s="200"/>
      <c r="D102" s="170"/>
      <c r="G102" s="209"/>
      <c r="H102" s="209"/>
      <c r="I102" s="210"/>
      <c r="J102" s="211"/>
    </row>
    <row r="103" spans="1:10" s="208" customFormat="1" ht="13.5" customHeight="1">
      <c r="A103" s="190">
        <v>20817</v>
      </c>
      <c r="B103" s="168" t="s">
        <v>519</v>
      </c>
      <c r="C103" s="191">
        <f>SUM(C104)</f>
        <v>0</v>
      </c>
      <c r="D103" s="170"/>
      <c r="G103" s="209"/>
      <c r="H103" s="209"/>
      <c r="I103" s="210"/>
      <c r="J103" s="211"/>
    </row>
    <row r="104" spans="1:10" s="208" customFormat="1" ht="13.5" customHeight="1">
      <c r="A104" s="190">
        <v>2081701</v>
      </c>
      <c r="B104" s="168" t="s">
        <v>520</v>
      </c>
      <c r="C104" s="200"/>
      <c r="D104" s="170"/>
      <c r="G104" s="209"/>
      <c r="H104" s="209"/>
      <c r="I104" s="210"/>
      <c r="J104" s="211"/>
    </row>
    <row r="105" spans="1:10" s="208" customFormat="1" ht="13.5" customHeight="1">
      <c r="A105" s="190">
        <v>20818</v>
      </c>
      <c r="B105" s="168" t="s">
        <v>521</v>
      </c>
      <c r="C105" s="191">
        <f>SUM(C106:C107)</f>
        <v>0</v>
      </c>
      <c r="D105" s="170"/>
      <c r="G105" s="209"/>
      <c r="H105" s="209"/>
      <c r="I105" s="210"/>
      <c r="J105" s="211"/>
    </row>
    <row r="106" spans="1:10" s="208" customFormat="1" ht="13.5" customHeight="1">
      <c r="A106" s="190">
        <v>2081801</v>
      </c>
      <c r="B106" s="168" t="s">
        <v>522</v>
      </c>
      <c r="C106" s="200"/>
      <c r="D106" s="170"/>
      <c r="G106" s="209"/>
      <c r="H106" s="209"/>
      <c r="I106" s="210"/>
      <c r="J106" s="211"/>
    </row>
    <row r="107" spans="1:10" s="208" customFormat="1" ht="13.5" customHeight="1">
      <c r="A107" s="190">
        <v>2081899</v>
      </c>
      <c r="B107" s="168" t="s">
        <v>523</v>
      </c>
      <c r="C107" s="200"/>
      <c r="D107" s="170"/>
      <c r="G107" s="209"/>
      <c r="H107" s="209"/>
      <c r="I107" s="210"/>
      <c r="J107" s="211"/>
    </row>
    <row r="108" spans="1:10" s="208" customFormat="1" ht="13.5" customHeight="1">
      <c r="A108" s="190">
        <v>20820</v>
      </c>
      <c r="B108" s="168" t="s">
        <v>524</v>
      </c>
      <c r="C108" s="191">
        <f>SUM(C109)</f>
        <v>5.5</v>
      </c>
      <c r="D108" s="170"/>
      <c r="G108" s="209"/>
      <c r="H108" s="209"/>
      <c r="I108" s="210"/>
      <c r="J108" s="211"/>
    </row>
    <row r="109" spans="1:10" s="208" customFormat="1" ht="13.5" customHeight="1">
      <c r="A109" s="190">
        <v>2082001</v>
      </c>
      <c r="B109" s="168" t="s">
        <v>525</v>
      </c>
      <c r="C109" s="200">
        <v>5.5</v>
      </c>
      <c r="D109" s="170"/>
      <c r="G109" s="209"/>
      <c r="H109" s="209"/>
      <c r="I109" s="210"/>
      <c r="J109" s="211"/>
    </row>
    <row r="110" spans="1:10" s="208" customFormat="1" ht="13.5" customHeight="1">
      <c r="A110" s="190">
        <v>20899</v>
      </c>
      <c r="B110" s="168" t="s">
        <v>526</v>
      </c>
      <c r="C110" s="191">
        <f>SUM(C111)</f>
        <v>5.5</v>
      </c>
      <c r="D110" s="170"/>
      <c r="G110" s="209"/>
      <c r="H110" s="209"/>
      <c r="I110" s="210"/>
      <c r="J110" s="211"/>
    </row>
    <row r="111" spans="1:10" s="208" customFormat="1" ht="13.5" customHeight="1">
      <c r="A111" s="190">
        <v>2089901</v>
      </c>
      <c r="B111" s="168" t="s">
        <v>527</v>
      </c>
      <c r="C111" s="200">
        <v>5.5</v>
      </c>
      <c r="D111" s="170"/>
      <c r="G111" s="209"/>
      <c r="H111" s="209"/>
      <c r="I111" s="210"/>
      <c r="J111" s="211"/>
    </row>
    <row r="112" spans="1:10" s="208" customFormat="1" ht="13.5" customHeight="1">
      <c r="A112" s="190">
        <v>210</v>
      </c>
      <c r="B112" s="168" t="s">
        <v>528</v>
      </c>
      <c r="C112" s="191">
        <f>SUM(C113,C119,C131)</f>
        <v>203.5</v>
      </c>
      <c r="D112" s="170"/>
      <c r="G112" s="209"/>
      <c r="H112" s="209"/>
      <c r="I112" s="210"/>
      <c r="J112" s="211"/>
    </row>
    <row r="113" spans="1:10" s="208" customFormat="1" ht="13.5" customHeight="1">
      <c r="A113" s="190">
        <v>21005</v>
      </c>
      <c r="B113" s="168" t="s">
        <v>238</v>
      </c>
      <c r="C113" s="191">
        <f>SUM(C114:C118)</f>
        <v>18.3</v>
      </c>
      <c r="D113" s="170"/>
      <c r="G113" s="209"/>
      <c r="H113" s="209"/>
      <c r="I113" s="210"/>
      <c r="J113" s="211"/>
    </row>
    <row r="114" spans="1:10" s="208" customFormat="1" ht="13.5" customHeight="1">
      <c r="A114" s="190">
        <v>2100501</v>
      </c>
      <c r="B114" s="168" t="s">
        <v>239</v>
      </c>
      <c r="C114" s="200">
        <v>18.3</v>
      </c>
      <c r="D114" s="170"/>
      <c r="G114" s="209"/>
      <c r="H114" s="209"/>
      <c r="I114" s="210"/>
      <c r="J114" s="211"/>
    </row>
    <row r="115" spans="1:10" s="208" customFormat="1" ht="13.5" customHeight="1">
      <c r="A115" s="190">
        <v>2100502</v>
      </c>
      <c r="B115" s="168" t="s">
        <v>529</v>
      </c>
      <c r="C115" s="200"/>
      <c r="D115" s="170"/>
      <c r="G115" s="209"/>
      <c r="H115" s="209"/>
      <c r="I115" s="210"/>
      <c r="J115" s="211"/>
    </row>
    <row r="116" spans="1:10" s="208" customFormat="1" ht="13.5" customHeight="1">
      <c r="A116" s="190">
        <v>2100506</v>
      </c>
      <c r="B116" s="168" t="s">
        <v>530</v>
      </c>
      <c r="C116" s="200"/>
      <c r="D116" s="170"/>
      <c r="G116" s="209"/>
      <c r="H116" s="209"/>
      <c r="I116" s="210"/>
      <c r="J116" s="211"/>
    </row>
    <row r="117" spans="1:10" s="208" customFormat="1" ht="13.5" customHeight="1">
      <c r="A117" s="190">
        <v>2100507</v>
      </c>
      <c r="B117" s="168" t="s">
        <v>531</v>
      </c>
      <c r="C117" s="200"/>
      <c r="D117" s="170"/>
      <c r="G117" s="209"/>
      <c r="H117" s="209"/>
      <c r="I117" s="210"/>
      <c r="J117" s="211"/>
    </row>
    <row r="118" spans="1:10" s="208" customFormat="1" ht="13.5" customHeight="1">
      <c r="A118" s="190">
        <v>2100508</v>
      </c>
      <c r="B118" s="168" t="s">
        <v>532</v>
      </c>
      <c r="C118" s="200"/>
      <c r="D118" s="170"/>
      <c r="G118" s="209"/>
      <c r="H118" s="209"/>
      <c r="I118" s="210"/>
      <c r="J118" s="211"/>
    </row>
    <row r="119" spans="1:10" s="208" customFormat="1" ht="13.5" customHeight="1">
      <c r="A119" s="190">
        <v>21007</v>
      </c>
      <c r="B119" s="168" t="s">
        <v>533</v>
      </c>
      <c r="C119" s="191">
        <f>SUM(C120:C130)</f>
        <v>185.2</v>
      </c>
      <c r="D119" s="170"/>
      <c r="G119" s="209"/>
      <c r="H119" s="209"/>
      <c r="I119" s="210"/>
      <c r="J119" s="211"/>
    </row>
    <row r="120" spans="1:10" s="208" customFormat="1" ht="13.5" customHeight="1">
      <c r="A120" s="190">
        <v>2100706</v>
      </c>
      <c r="B120" s="168" t="s">
        <v>534</v>
      </c>
      <c r="C120" s="200"/>
      <c r="D120" s="170"/>
      <c r="G120" s="209"/>
      <c r="H120" s="209"/>
      <c r="I120" s="210"/>
      <c r="J120" s="211"/>
    </row>
    <row r="121" spans="1:10" s="208" customFormat="1" ht="13.5" customHeight="1">
      <c r="A121" s="190">
        <v>2100707</v>
      </c>
      <c r="B121" s="168" t="s">
        <v>535</v>
      </c>
      <c r="C121" s="200"/>
      <c r="D121" s="170"/>
      <c r="G121" s="209"/>
      <c r="H121" s="209"/>
      <c r="I121" s="210"/>
      <c r="J121" s="211"/>
    </row>
    <row r="122" spans="1:10" s="208" customFormat="1" ht="13.5" customHeight="1">
      <c r="A122" s="190">
        <v>2100708</v>
      </c>
      <c r="B122" s="168" t="s">
        <v>536</v>
      </c>
      <c r="C122" s="200"/>
      <c r="D122" s="170"/>
      <c r="G122" s="209"/>
      <c r="H122" s="209"/>
      <c r="I122" s="210"/>
      <c r="J122" s="211"/>
    </row>
    <row r="123" spans="1:10" s="208" customFormat="1" ht="13.5" customHeight="1">
      <c r="A123" s="190">
        <v>2100709</v>
      </c>
      <c r="B123" s="168" t="s">
        <v>537</v>
      </c>
      <c r="C123" s="200"/>
      <c r="D123" s="170"/>
      <c r="G123" s="209"/>
      <c r="H123" s="209"/>
      <c r="I123" s="210"/>
      <c r="J123" s="211"/>
    </row>
    <row r="124" spans="1:10" s="208" customFormat="1" ht="13.5" customHeight="1">
      <c r="A124" s="190">
        <v>2100710</v>
      </c>
      <c r="B124" s="168" t="s">
        <v>538</v>
      </c>
      <c r="C124" s="200"/>
      <c r="D124" s="170"/>
      <c r="G124" s="209"/>
      <c r="H124" s="209"/>
      <c r="I124" s="210"/>
      <c r="J124" s="211"/>
    </row>
    <row r="125" spans="1:10" s="208" customFormat="1" ht="13.5" customHeight="1">
      <c r="A125" s="190">
        <v>2100711</v>
      </c>
      <c r="B125" s="168" t="s">
        <v>539</v>
      </c>
      <c r="C125" s="200"/>
      <c r="D125" s="170"/>
      <c r="G125" s="209"/>
      <c r="H125" s="209"/>
      <c r="I125" s="210"/>
      <c r="J125" s="211"/>
    </row>
    <row r="126" spans="1:10" s="208" customFormat="1" ht="13.5" customHeight="1">
      <c r="A126" s="190">
        <v>2100712</v>
      </c>
      <c r="B126" s="168" t="s">
        <v>540</v>
      </c>
      <c r="C126" s="200"/>
      <c r="D126" s="170"/>
      <c r="G126" s="209"/>
      <c r="H126" s="209"/>
      <c r="I126" s="210"/>
      <c r="J126" s="211"/>
    </row>
    <row r="127" spans="1:10" s="208" customFormat="1" ht="13.5" customHeight="1">
      <c r="A127" s="190">
        <v>2100713</v>
      </c>
      <c r="B127" s="168" t="s">
        <v>541</v>
      </c>
      <c r="C127" s="200"/>
      <c r="D127" s="170"/>
      <c r="G127" s="209"/>
      <c r="H127" s="209"/>
      <c r="I127" s="210"/>
      <c r="J127" s="211"/>
    </row>
    <row r="128" spans="1:10" s="208" customFormat="1" ht="13.5" customHeight="1">
      <c r="A128" s="190">
        <v>2100715</v>
      </c>
      <c r="B128" s="168" t="s">
        <v>542</v>
      </c>
      <c r="C128" s="200"/>
      <c r="D128" s="170"/>
      <c r="G128" s="209"/>
      <c r="H128" s="209"/>
      <c r="I128" s="210"/>
      <c r="J128" s="211"/>
    </row>
    <row r="129" spans="1:10" s="208" customFormat="1" ht="13.5" customHeight="1">
      <c r="A129" s="190">
        <v>2100717</v>
      </c>
      <c r="B129" s="168" t="s">
        <v>543</v>
      </c>
      <c r="C129" s="200">
        <v>12.1</v>
      </c>
      <c r="D129" s="170"/>
      <c r="G129" s="209"/>
      <c r="H129" s="209"/>
      <c r="I129" s="210"/>
      <c r="J129" s="211"/>
    </row>
    <row r="130" spans="1:10" s="208" customFormat="1" ht="13.5" customHeight="1">
      <c r="A130" s="190">
        <v>2100799</v>
      </c>
      <c r="B130" s="168" t="s">
        <v>544</v>
      </c>
      <c r="C130" s="200">
        <v>173.1</v>
      </c>
      <c r="D130" s="170"/>
      <c r="G130" s="209"/>
      <c r="H130" s="209"/>
      <c r="I130" s="210"/>
      <c r="J130" s="211"/>
    </row>
    <row r="131" spans="1:10" s="208" customFormat="1" ht="13.5" customHeight="1">
      <c r="A131" s="190">
        <v>21010</v>
      </c>
      <c r="B131" s="168" t="s">
        <v>545</v>
      </c>
      <c r="C131" s="191">
        <f>SUM(C132)</f>
        <v>0</v>
      </c>
      <c r="D131" s="170"/>
      <c r="G131" s="209"/>
      <c r="H131" s="209"/>
      <c r="I131" s="210"/>
      <c r="J131" s="211"/>
    </row>
    <row r="132" spans="1:10" s="208" customFormat="1" ht="13.5" customHeight="1">
      <c r="A132" s="190">
        <v>2101016</v>
      </c>
      <c r="B132" s="168" t="s">
        <v>546</v>
      </c>
      <c r="C132" s="200"/>
      <c r="D132" s="170"/>
      <c r="G132" s="209"/>
      <c r="H132" s="209"/>
      <c r="I132" s="210"/>
      <c r="J132" s="211"/>
    </row>
    <row r="133" spans="1:10" s="208" customFormat="1" ht="13.5" customHeight="1">
      <c r="A133" s="190">
        <v>211</v>
      </c>
      <c r="B133" s="168" t="s">
        <v>547</v>
      </c>
      <c r="C133" s="191">
        <f>SUM(C134,C136)</f>
        <v>0</v>
      </c>
      <c r="D133" s="170"/>
      <c r="G133" s="209"/>
      <c r="H133" s="209"/>
      <c r="I133" s="210"/>
      <c r="J133" s="211"/>
    </row>
    <row r="134" spans="1:10" s="208" customFormat="1" ht="13.5" customHeight="1">
      <c r="A134" s="190">
        <v>21103</v>
      </c>
      <c r="B134" s="168" t="s">
        <v>548</v>
      </c>
      <c r="C134" s="191">
        <f>SUM(C135)</f>
        <v>0</v>
      </c>
      <c r="D134" s="170"/>
      <c r="G134" s="209"/>
      <c r="H134" s="209"/>
      <c r="I134" s="210"/>
      <c r="J134" s="211"/>
    </row>
    <row r="135" spans="1:10" s="208" customFormat="1" ht="13.5" customHeight="1">
      <c r="A135" s="190">
        <v>2110307</v>
      </c>
      <c r="B135" s="168" t="s">
        <v>549</v>
      </c>
      <c r="C135" s="200"/>
      <c r="D135" s="170"/>
      <c r="G135" s="209"/>
      <c r="H135" s="209"/>
      <c r="I135" s="210"/>
      <c r="J135" s="211"/>
    </row>
    <row r="136" spans="1:10" s="208" customFormat="1" ht="13.5" customHeight="1">
      <c r="A136" s="190">
        <v>21104</v>
      </c>
      <c r="B136" s="168" t="s">
        <v>550</v>
      </c>
      <c r="C136" s="191">
        <f>SUM(C137:C138)</f>
        <v>0</v>
      </c>
      <c r="D136" s="170"/>
      <c r="G136" s="209"/>
      <c r="H136" s="209"/>
      <c r="I136" s="210"/>
      <c r="J136" s="211"/>
    </row>
    <row r="137" spans="1:10" s="208" customFormat="1" ht="13.5" customHeight="1">
      <c r="A137" s="190">
        <v>2110401</v>
      </c>
      <c r="B137" s="168" t="s">
        <v>551</v>
      </c>
      <c r="C137" s="200"/>
      <c r="D137" s="170"/>
      <c r="G137" s="209"/>
      <c r="H137" s="209"/>
      <c r="I137" s="210"/>
      <c r="J137" s="211"/>
    </row>
    <row r="138" spans="1:10" s="208" customFormat="1" ht="13.5" customHeight="1">
      <c r="A138" s="190">
        <v>2110402</v>
      </c>
      <c r="B138" s="168" t="s">
        <v>552</v>
      </c>
      <c r="C138" s="200"/>
      <c r="D138" s="170"/>
      <c r="G138" s="209"/>
      <c r="H138" s="209"/>
      <c r="I138" s="210"/>
      <c r="J138" s="211"/>
    </row>
    <row r="139" spans="1:10" s="208" customFormat="1" ht="13.5" customHeight="1">
      <c r="A139" s="190">
        <v>212</v>
      </c>
      <c r="B139" s="168" t="s">
        <v>553</v>
      </c>
      <c r="C139" s="191">
        <f>SUM(C140,C142,C145)</f>
        <v>0</v>
      </c>
      <c r="D139" s="170"/>
      <c r="G139" s="209"/>
      <c r="H139" s="209"/>
      <c r="I139" s="210"/>
      <c r="J139" s="211"/>
    </row>
    <row r="140" spans="1:10" s="208" customFormat="1" ht="13.5" customHeight="1">
      <c r="A140" s="190">
        <v>21201</v>
      </c>
      <c r="B140" s="168" t="s">
        <v>554</v>
      </c>
      <c r="C140" s="191">
        <f>SUM(C141)</f>
        <v>0</v>
      </c>
      <c r="D140" s="170"/>
      <c r="G140" s="209"/>
      <c r="H140" s="209"/>
      <c r="I140" s="210"/>
      <c r="J140" s="211"/>
    </row>
    <row r="141" spans="1:10" s="208" customFormat="1" ht="13.5" customHeight="1">
      <c r="A141" s="190">
        <v>2120102</v>
      </c>
      <c r="B141" s="168" t="s">
        <v>450</v>
      </c>
      <c r="C141" s="200"/>
      <c r="D141" s="170"/>
      <c r="G141" s="209"/>
      <c r="H141" s="209"/>
      <c r="I141" s="210"/>
      <c r="J141" s="211"/>
    </row>
    <row r="142" spans="1:10" s="208" customFormat="1" ht="13.5" customHeight="1">
      <c r="A142" s="190">
        <v>21203</v>
      </c>
      <c r="B142" s="168" t="s">
        <v>555</v>
      </c>
      <c r="C142" s="191">
        <f>SUM(C143:C144)</f>
        <v>0</v>
      </c>
      <c r="D142" s="170"/>
      <c r="G142" s="209"/>
      <c r="H142" s="209"/>
      <c r="I142" s="210"/>
      <c r="J142" s="211"/>
    </row>
    <row r="143" spans="1:10" s="208" customFormat="1" ht="13.5" customHeight="1">
      <c r="A143" s="190">
        <v>2120303</v>
      </c>
      <c r="B143" s="168" t="s">
        <v>556</v>
      </c>
      <c r="C143" s="200"/>
      <c r="D143" s="170"/>
      <c r="G143" s="209"/>
      <c r="H143" s="209"/>
      <c r="I143" s="210"/>
      <c r="J143" s="211"/>
    </row>
    <row r="144" spans="1:10" s="208" customFormat="1" ht="13.5" customHeight="1">
      <c r="A144" s="190">
        <v>2120399</v>
      </c>
      <c r="B144" s="168" t="s">
        <v>557</v>
      </c>
      <c r="C144" s="200"/>
      <c r="D144" s="170"/>
      <c r="G144" s="209"/>
      <c r="H144" s="209"/>
      <c r="I144" s="210"/>
      <c r="J144" s="211"/>
    </row>
    <row r="145" spans="1:10" s="208" customFormat="1" ht="13.5" customHeight="1">
      <c r="A145" s="190">
        <v>21205</v>
      </c>
      <c r="B145" s="168" t="s">
        <v>558</v>
      </c>
      <c r="C145" s="191">
        <f>SUM(C146)</f>
        <v>0</v>
      </c>
      <c r="D145" s="170"/>
      <c r="G145" s="209"/>
      <c r="H145" s="209"/>
      <c r="I145" s="210"/>
      <c r="J145" s="211"/>
    </row>
    <row r="146" spans="1:10" s="208" customFormat="1" ht="13.5" customHeight="1">
      <c r="A146" s="190">
        <v>2120501</v>
      </c>
      <c r="B146" s="168" t="s">
        <v>559</v>
      </c>
      <c r="C146" s="200"/>
      <c r="D146" s="170"/>
      <c r="G146" s="209"/>
      <c r="H146" s="209"/>
      <c r="I146" s="210"/>
      <c r="J146" s="211"/>
    </row>
    <row r="147" spans="1:10" s="208" customFormat="1" ht="13.5" customHeight="1">
      <c r="A147" s="190">
        <v>213</v>
      </c>
      <c r="B147" s="168" t="s">
        <v>560</v>
      </c>
      <c r="C147" s="191">
        <f>SUM(C148,C161,C167,C175,C179)</f>
        <v>371.5</v>
      </c>
      <c r="D147" s="170"/>
      <c r="G147" s="209"/>
      <c r="H147" s="209"/>
      <c r="I147" s="210"/>
      <c r="J147" s="211"/>
    </row>
    <row r="148" spans="1:10" s="208" customFormat="1" ht="13.5" customHeight="1">
      <c r="A148" s="190">
        <v>21301</v>
      </c>
      <c r="B148" s="168" t="s">
        <v>240</v>
      </c>
      <c r="C148" s="191">
        <f>SUM(C149:C160)</f>
        <v>266</v>
      </c>
      <c r="D148" s="170"/>
      <c r="G148" s="209"/>
      <c r="H148" s="209"/>
      <c r="I148" s="210"/>
      <c r="J148" s="211"/>
    </row>
    <row r="149" spans="1:10" s="208" customFormat="1" ht="13.5" customHeight="1">
      <c r="A149" s="190">
        <v>2130104</v>
      </c>
      <c r="B149" s="168" t="s">
        <v>230</v>
      </c>
      <c r="C149" s="200">
        <v>23.4</v>
      </c>
      <c r="D149" s="170"/>
      <c r="G149" s="209"/>
      <c r="H149" s="209"/>
      <c r="I149" s="210"/>
      <c r="J149" s="211"/>
    </row>
    <row r="150" spans="1:10" s="208" customFormat="1" ht="13.5" customHeight="1">
      <c r="A150" s="190">
        <v>2130106</v>
      </c>
      <c r="B150" s="168" t="s">
        <v>561</v>
      </c>
      <c r="C150" s="200"/>
      <c r="D150" s="170"/>
      <c r="G150" s="209"/>
      <c r="H150" s="209"/>
      <c r="I150" s="210"/>
      <c r="J150" s="211"/>
    </row>
    <row r="151" spans="1:10" s="208" customFormat="1" ht="13.5" customHeight="1">
      <c r="A151" s="190">
        <v>2130107</v>
      </c>
      <c r="B151" s="168" t="s">
        <v>562</v>
      </c>
      <c r="C151" s="200"/>
      <c r="D151" s="170"/>
      <c r="G151" s="209"/>
      <c r="H151" s="209"/>
      <c r="I151" s="210"/>
      <c r="J151" s="211"/>
    </row>
    <row r="152" spans="1:10" s="208" customFormat="1" ht="13.5" customHeight="1">
      <c r="A152" s="190">
        <v>2130108</v>
      </c>
      <c r="B152" s="168" t="s">
        <v>563</v>
      </c>
      <c r="C152" s="200"/>
      <c r="D152" s="170"/>
      <c r="G152" s="209"/>
      <c r="H152" s="209"/>
      <c r="I152" s="210"/>
      <c r="J152" s="211"/>
    </row>
    <row r="153" spans="1:10" s="208" customFormat="1" ht="13.5" customHeight="1">
      <c r="A153" s="190">
        <v>2130119</v>
      </c>
      <c r="B153" s="168" t="s">
        <v>564</v>
      </c>
      <c r="C153" s="200"/>
      <c r="D153" s="170"/>
      <c r="G153" s="209"/>
      <c r="H153" s="209"/>
      <c r="I153" s="210"/>
      <c r="J153" s="211"/>
    </row>
    <row r="154" spans="1:10" s="208" customFormat="1" ht="13.5" customHeight="1">
      <c r="A154" s="190">
        <v>2130122</v>
      </c>
      <c r="B154" s="168" t="s">
        <v>565</v>
      </c>
      <c r="C154" s="200"/>
      <c r="D154" s="170"/>
      <c r="G154" s="209"/>
      <c r="H154" s="209"/>
      <c r="I154" s="210"/>
      <c r="J154" s="211"/>
    </row>
    <row r="155" spans="1:10" s="208" customFormat="1" ht="13.5" customHeight="1">
      <c r="A155" s="190">
        <v>2130124</v>
      </c>
      <c r="B155" s="168" t="s">
        <v>566</v>
      </c>
      <c r="C155" s="200"/>
      <c r="D155" s="170"/>
      <c r="G155" s="209"/>
      <c r="H155" s="209"/>
      <c r="I155" s="210"/>
      <c r="J155" s="211"/>
    </row>
    <row r="156" spans="1:10" s="208" customFormat="1" ht="13.5" customHeight="1">
      <c r="A156" s="190">
        <v>2130125</v>
      </c>
      <c r="B156" s="168" t="s">
        <v>567</v>
      </c>
      <c r="C156" s="200"/>
      <c r="D156" s="170"/>
      <c r="G156" s="209"/>
      <c r="H156" s="209"/>
      <c r="I156" s="210"/>
      <c r="J156" s="211"/>
    </row>
    <row r="157" spans="1:10" s="208" customFormat="1" ht="13.5" customHeight="1">
      <c r="A157" s="190">
        <v>2130126</v>
      </c>
      <c r="B157" s="168" t="s">
        <v>568</v>
      </c>
      <c r="C157" s="200">
        <v>201.3</v>
      </c>
      <c r="D157" s="170"/>
      <c r="G157" s="209"/>
      <c r="H157" s="209"/>
      <c r="I157" s="210"/>
      <c r="J157" s="211"/>
    </row>
    <row r="158" spans="1:10" s="208" customFormat="1" ht="13.5" customHeight="1">
      <c r="A158" s="190">
        <v>2130142</v>
      </c>
      <c r="B158" s="168" t="s">
        <v>569</v>
      </c>
      <c r="C158" s="200"/>
      <c r="D158" s="170"/>
      <c r="G158" s="209"/>
      <c r="H158" s="209"/>
      <c r="I158" s="210"/>
      <c r="J158" s="211"/>
    </row>
    <row r="159" spans="1:10" s="208" customFormat="1" ht="13.5" customHeight="1">
      <c r="A159" s="190">
        <v>2130152</v>
      </c>
      <c r="B159" s="168" t="s">
        <v>570</v>
      </c>
      <c r="C159" s="200">
        <v>41.3</v>
      </c>
      <c r="D159" s="170"/>
      <c r="G159" s="209"/>
      <c r="H159" s="209"/>
      <c r="I159" s="210"/>
      <c r="J159" s="211"/>
    </row>
    <row r="160" spans="1:10" s="208" customFormat="1" ht="13.5" customHeight="1">
      <c r="A160" s="190">
        <v>2130199</v>
      </c>
      <c r="B160" s="168" t="s">
        <v>571</v>
      </c>
      <c r="C160" s="200"/>
      <c r="D160" s="170"/>
      <c r="G160" s="209"/>
      <c r="H160" s="209"/>
      <c r="I160" s="210"/>
      <c r="J160" s="211"/>
    </row>
    <row r="161" spans="1:10" s="208" customFormat="1" ht="13.5" customHeight="1">
      <c r="A161" s="190">
        <v>21302</v>
      </c>
      <c r="B161" s="168" t="s">
        <v>572</v>
      </c>
      <c r="C161" s="191">
        <f>SUM(C162:C166)</f>
        <v>0</v>
      </c>
      <c r="D161" s="170"/>
      <c r="G161" s="209"/>
      <c r="H161" s="209"/>
      <c r="I161" s="210"/>
      <c r="J161" s="211"/>
    </row>
    <row r="162" spans="1:10" s="208" customFormat="1" ht="13.5" customHeight="1">
      <c r="A162" s="190">
        <v>2130204</v>
      </c>
      <c r="B162" s="168" t="s">
        <v>573</v>
      </c>
      <c r="C162" s="200"/>
      <c r="D162" s="170"/>
      <c r="G162" s="209"/>
      <c r="H162" s="209"/>
      <c r="I162" s="210"/>
      <c r="J162" s="211"/>
    </row>
    <row r="163" spans="1:10" s="208" customFormat="1" ht="13.5" customHeight="1">
      <c r="A163" s="190">
        <v>2130205</v>
      </c>
      <c r="B163" s="168" t="s">
        <v>574</v>
      </c>
      <c r="C163" s="200"/>
      <c r="D163" s="170"/>
      <c r="G163" s="209"/>
      <c r="H163" s="209"/>
      <c r="I163" s="210"/>
      <c r="J163" s="211"/>
    </row>
    <row r="164" spans="1:10" s="208" customFormat="1" ht="13.5" customHeight="1">
      <c r="A164" s="190">
        <v>2130206</v>
      </c>
      <c r="B164" s="168" t="s">
        <v>575</v>
      </c>
      <c r="C164" s="200"/>
      <c r="D164" s="170"/>
      <c r="G164" s="209"/>
      <c r="H164" s="209"/>
      <c r="I164" s="210"/>
      <c r="J164" s="211"/>
    </row>
    <row r="165" spans="1:10" s="208" customFormat="1" ht="13.5" customHeight="1">
      <c r="A165" s="190">
        <v>2130215</v>
      </c>
      <c r="B165" s="168" t="s">
        <v>576</v>
      </c>
      <c r="C165" s="200"/>
      <c r="D165" s="170"/>
      <c r="G165" s="209"/>
      <c r="H165" s="209"/>
      <c r="I165" s="210"/>
      <c r="J165" s="211"/>
    </row>
    <row r="166" spans="1:10" s="208" customFormat="1" ht="13.5" customHeight="1">
      <c r="A166" s="190">
        <v>2130234</v>
      </c>
      <c r="B166" s="168" t="s">
        <v>577</v>
      </c>
      <c r="C166" s="216"/>
      <c r="D166" s="170"/>
      <c r="G166" s="209"/>
      <c r="H166" s="209"/>
      <c r="I166" s="210"/>
      <c r="J166" s="211"/>
    </row>
    <row r="167" spans="1:10" s="208" customFormat="1" ht="13.5" customHeight="1">
      <c r="A167" s="190">
        <v>21303</v>
      </c>
      <c r="B167" s="168" t="s">
        <v>241</v>
      </c>
      <c r="C167" s="191">
        <f>SUM(C168:C174)</f>
        <v>5.6</v>
      </c>
      <c r="D167" s="170"/>
      <c r="G167" s="209"/>
      <c r="H167" s="209"/>
      <c r="I167" s="210"/>
      <c r="J167" s="211"/>
    </row>
    <row r="168" spans="1:10" s="208" customFormat="1" ht="13.5" customHeight="1">
      <c r="A168" s="190">
        <v>2130304</v>
      </c>
      <c r="B168" s="168" t="s">
        <v>578</v>
      </c>
      <c r="C168" s="200"/>
      <c r="D168" s="170"/>
      <c r="G168" s="209"/>
      <c r="H168" s="209"/>
      <c r="I168" s="210"/>
      <c r="J168" s="211"/>
    </row>
    <row r="169" spans="1:10" s="208" customFormat="1" ht="13.5" customHeight="1">
      <c r="A169" s="190">
        <v>2130305</v>
      </c>
      <c r="B169" s="168" t="s">
        <v>579</v>
      </c>
      <c r="C169" s="200"/>
      <c r="D169" s="170"/>
      <c r="G169" s="209"/>
      <c r="H169" s="209"/>
      <c r="I169" s="210"/>
      <c r="J169" s="211"/>
    </row>
    <row r="170" spans="1:10" s="208" customFormat="1" ht="13.5" customHeight="1">
      <c r="A170" s="190">
        <v>2130306</v>
      </c>
      <c r="B170" s="168" t="s">
        <v>580</v>
      </c>
      <c r="C170" s="200"/>
      <c r="D170" s="170"/>
      <c r="G170" s="209"/>
      <c r="H170" s="209"/>
      <c r="I170" s="210"/>
      <c r="J170" s="211"/>
    </row>
    <row r="171" spans="1:10" s="208" customFormat="1" ht="13.5" customHeight="1">
      <c r="A171" s="190">
        <v>2130314</v>
      </c>
      <c r="B171" s="168" t="s">
        <v>581</v>
      </c>
      <c r="C171" s="200"/>
      <c r="D171" s="170"/>
      <c r="G171" s="209"/>
      <c r="H171" s="209"/>
      <c r="I171" s="210"/>
      <c r="J171" s="211"/>
    </row>
    <row r="172" spans="1:10" s="208" customFormat="1" ht="13.5" customHeight="1">
      <c r="A172" s="190">
        <v>2130316</v>
      </c>
      <c r="B172" s="168" t="s">
        <v>582</v>
      </c>
      <c r="C172" s="200"/>
      <c r="D172" s="170"/>
      <c r="G172" s="209"/>
      <c r="H172" s="209"/>
      <c r="I172" s="210"/>
      <c r="J172" s="211"/>
    </row>
    <row r="173" spans="1:10" s="208" customFormat="1" ht="13.5" customHeight="1">
      <c r="A173" s="190">
        <v>2130334</v>
      </c>
      <c r="B173" s="168" t="s">
        <v>583</v>
      </c>
      <c r="C173" s="200"/>
      <c r="D173" s="170"/>
      <c r="G173" s="209"/>
      <c r="H173" s="209"/>
      <c r="I173" s="210"/>
      <c r="J173" s="211"/>
    </row>
    <row r="174" spans="1:10" s="208" customFormat="1" ht="13.5" customHeight="1">
      <c r="A174" s="190">
        <v>2130399</v>
      </c>
      <c r="B174" s="168" t="s">
        <v>242</v>
      </c>
      <c r="C174" s="200">
        <v>5.6</v>
      </c>
      <c r="D174" s="170"/>
      <c r="G174" s="209"/>
      <c r="H174" s="209"/>
      <c r="I174" s="210"/>
      <c r="J174" s="211"/>
    </row>
    <row r="175" spans="1:10" s="208" customFormat="1" ht="13.5" customHeight="1">
      <c r="A175" s="190">
        <v>21305</v>
      </c>
      <c r="B175" s="168" t="s">
        <v>584</v>
      </c>
      <c r="C175" s="191">
        <f>SUM(C176:C178)</f>
        <v>45</v>
      </c>
      <c r="D175" s="170"/>
      <c r="G175" s="209"/>
      <c r="H175" s="209"/>
      <c r="I175" s="210"/>
      <c r="J175" s="211"/>
    </row>
    <row r="176" spans="1:10" s="208" customFormat="1" ht="13.5" customHeight="1">
      <c r="A176" s="190">
        <v>2130504</v>
      </c>
      <c r="B176" s="168" t="s">
        <v>585</v>
      </c>
      <c r="C176" s="200">
        <v>45</v>
      </c>
      <c r="D176" s="170"/>
      <c r="G176" s="209"/>
      <c r="H176" s="209"/>
      <c r="I176" s="210"/>
      <c r="J176" s="211"/>
    </row>
    <row r="177" spans="1:10" s="208" customFormat="1" ht="13.5" customHeight="1">
      <c r="A177" s="190">
        <v>2130505</v>
      </c>
      <c r="B177" s="168" t="s">
        <v>586</v>
      </c>
      <c r="C177" s="200"/>
      <c r="D177" s="170"/>
      <c r="G177" s="209"/>
      <c r="H177" s="209"/>
      <c r="I177" s="210"/>
      <c r="J177" s="211"/>
    </row>
    <row r="178" spans="1:10" s="208" customFormat="1" ht="13.5" customHeight="1">
      <c r="A178" s="190">
        <v>2130599</v>
      </c>
      <c r="B178" s="168" t="s">
        <v>587</v>
      </c>
      <c r="C178" s="200"/>
      <c r="D178" s="170"/>
      <c r="G178" s="209"/>
      <c r="H178" s="209"/>
      <c r="I178" s="210"/>
      <c r="J178" s="211"/>
    </row>
    <row r="179" spans="1:10" s="208" customFormat="1" ht="13.5" customHeight="1">
      <c r="A179" s="190">
        <v>21307</v>
      </c>
      <c r="B179" s="168" t="s">
        <v>588</v>
      </c>
      <c r="C179" s="191">
        <f>SUM(C180:C183)</f>
        <v>54.9</v>
      </c>
      <c r="D179" s="170"/>
      <c r="G179" s="209"/>
      <c r="H179" s="209"/>
      <c r="I179" s="210"/>
      <c r="J179" s="211"/>
    </row>
    <row r="180" spans="1:10" s="208" customFormat="1" ht="13.5" customHeight="1">
      <c r="A180" s="190">
        <v>2130701</v>
      </c>
      <c r="B180" s="168" t="s">
        <v>589</v>
      </c>
      <c r="C180" s="200">
        <v>3</v>
      </c>
      <c r="D180" s="170"/>
      <c r="G180" s="209"/>
      <c r="H180" s="209"/>
      <c r="I180" s="210"/>
      <c r="J180" s="211"/>
    </row>
    <row r="181" spans="1:10" s="208" customFormat="1" ht="13.5" customHeight="1">
      <c r="A181" s="190">
        <v>2130703</v>
      </c>
      <c r="B181" s="168" t="s">
        <v>590</v>
      </c>
      <c r="C181" s="200"/>
      <c r="D181" s="170"/>
      <c r="G181" s="209"/>
      <c r="H181" s="209"/>
      <c r="I181" s="210"/>
      <c r="J181" s="211"/>
    </row>
    <row r="182" spans="1:10" s="208" customFormat="1" ht="13.5" customHeight="1">
      <c r="A182" s="190">
        <v>2130705</v>
      </c>
      <c r="B182" s="168" t="s">
        <v>591</v>
      </c>
      <c r="C182" s="200">
        <v>51.9</v>
      </c>
      <c r="D182" s="170"/>
      <c r="G182" s="209"/>
      <c r="H182" s="209"/>
      <c r="I182" s="210"/>
      <c r="J182" s="211"/>
    </row>
    <row r="183" spans="1:10" s="208" customFormat="1" ht="13.5" customHeight="1">
      <c r="A183" s="190">
        <v>2130799</v>
      </c>
      <c r="B183" s="168" t="s">
        <v>592</v>
      </c>
      <c r="C183" s="200"/>
      <c r="D183" s="170"/>
      <c r="G183" s="209"/>
      <c r="H183" s="209"/>
      <c r="I183" s="210"/>
      <c r="J183" s="211"/>
    </row>
    <row r="184" spans="1:10" s="208" customFormat="1" ht="13.5" customHeight="1">
      <c r="A184" s="190">
        <v>214</v>
      </c>
      <c r="B184" s="168" t="s">
        <v>593</v>
      </c>
      <c r="C184" s="191">
        <f>SUM(C185,C189)</f>
        <v>23</v>
      </c>
      <c r="D184" s="170"/>
      <c r="G184" s="209"/>
      <c r="H184" s="209"/>
      <c r="I184" s="210"/>
      <c r="J184" s="211"/>
    </row>
    <row r="185" spans="1:10" s="208" customFormat="1" ht="13.5" customHeight="1">
      <c r="A185" s="190">
        <v>21401</v>
      </c>
      <c r="B185" s="168" t="s">
        <v>594</v>
      </c>
      <c r="C185" s="191">
        <f>SUM(C186:C188)</f>
        <v>23</v>
      </c>
      <c r="D185" s="170"/>
      <c r="G185" s="209"/>
      <c r="H185" s="209"/>
      <c r="I185" s="210"/>
      <c r="J185" s="211"/>
    </row>
    <row r="186" spans="1:10" s="208" customFormat="1" ht="13.5" customHeight="1">
      <c r="A186" s="190">
        <v>2140105</v>
      </c>
      <c r="B186" s="168" t="s">
        <v>595</v>
      </c>
      <c r="C186" s="200">
        <v>23</v>
      </c>
      <c r="D186" s="170"/>
      <c r="G186" s="209"/>
      <c r="H186" s="209"/>
      <c r="I186" s="210"/>
      <c r="J186" s="211"/>
    </row>
    <row r="187" spans="1:10" s="208" customFormat="1" ht="13.5" customHeight="1">
      <c r="A187" s="190">
        <v>2140106</v>
      </c>
      <c r="B187" s="168" t="s">
        <v>596</v>
      </c>
      <c r="C187" s="200"/>
      <c r="D187" s="170"/>
      <c r="G187" s="209"/>
      <c r="H187" s="209"/>
      <c r="I187" s="210"/>
      <c r="J187" s="211"/>
    </row>
    <row r="188" spans="1:10" s="208" customFormat="1" ht="13.5" customHeight="1">
      <c r="A188" s="190">
        <v>2140199</v>
      </c>
      <c r="B188" s="168" t="s">
        <v>597</v>
      </c>
      <c r="C188" s="200"/>
      <c r="D188" s="170"/>
      <c r="G188" s="209"/>
      <c r="H188" s="209"/>
      <c r="I188" s="210"/>
      <c r="J188" s="211"/>
    </row>
    <row r="189" spans="1:10" s="208" customFormat="1" ht="13.5" customHeight="1">
      <c r="A189" s="190">
        <v>21406</v>
      </c>
      <c r="B189" s="168" t="s">
        <v>598</v>
      </c>
      <c r="C189" s="191">
        <f>SUM(C190)</f>
        <v>0</v>
      </c>
      <c r="D189" s="170"/>
      <c r="G189" s="209"/>
      <c r="H189" s="209"/>
      <c r="I189" s="210"/>
      <c r="J189" s="211"/>
    </row>
    <row r="190" spans="1:10" s="208" customFormat="1" ht="13.5" customHeight="1">
      <c r="A190" s="190">
        <v>2140602</v>
      </c>
      <c r="B190" s="168" t="s">
        <v>599</v>
      </c>
      <c r="C190" s="200"/>
      <c r="D190" s="170"/>
      <c r="G190" s="209"/>
      <c r="H190" s="209"/>
      <c r="I190" s="210"/>
      <c r="J190" s="211"/>
    </row>
    <row r="191" spans="1:10" s="208" customFormat="1" ht="13.5" customHeight="1">
      <c r="A191" s="190">
        <v>215</v>
      </c>
      <c r="B191" s="168" t="s">
        <v>600</v>
      </c>
      <c r="C191" s="191">
        <f>SUM(C194,C192)</f>
        <v>1.9</v>
      </c>
      <c r="D191" s="170"/>
      <c r="G191" s="209"/>
      <c r="H191" s="209"/>
      <c r="I191" s="210"/>
      <c r="J191" s="211"/>
    </row>
    <row r="192" spans="1:10" s="208" customFormat="1" ht="13.5" customHeight="1">
      <c r="A192" s="190">
        <v>21506</v>
      </c>
      <c r="B192" s="168" t="s">
        <v>601</v>
      </c>
      <c r="C192" s="191">
        <f>SUM(C193)</f>
        <v>1.9</v>
      </c>
      <c r="D192" s="170"/>
      <c r="G192" s="209"/>
      <c r="H192" s="209"/>
      <c r="I192" s="210"/>
      <c r="J192" s="211"/>
    </row>
    <row r="193" spans="1:10" s="208" customFormat="1" ht="13.5" customHeight="1">
      <c r="A193" s="190">
        <v>2150605</v>
      </c>
      <c r="B193" s="168" t="s">
        <v>602</v>
      </c>
      <c r="C193" s="200">
        <v>1.9</v>
      </c>
      <c r="D193" s="170"/>
      <c r="G193" s="209"/>
      <c r="H193" s="209"/>
      <c r="I193" s="210"/>
      <c r="J193" s="211"/>
    </row>
    <row r="194" spans="1:10" s="208" customFormat="1" ht="13.5" customHeight="1">
      <c r="A194" s="190">
        <v>21508</v>
      </c>
      <c r="B194" s="168" t="s">
        <v>603</v>
      </c>
      <c r="C194" s="191">
        <f>SUM(C195)</f>
        <v>0</v>
      </c>
      <c r="D194" s="170"/>
      <c r="G194" s="209"/>
      <c r="H194" s="209"/>
      <c r="I194" s="210"/>
      <c r="J194" s="211"/>
    </row>
    <row r="195" spans="1:10" s="208" customFormat="1" ht="13.5" customHeight="1">
      <c r="A195" s="190">
        <v>2150805</v>
      </c>
      <c r="B195" s="168" t="s">
        <v>604</v>
      </c>
      <c r="C195" s="200"/>
      <c r="D195" s="170"/>
      <c r="G195" s="209"/>
      <c r="H195" s="209"/>
      <c r="I195" s="210"/>
      <c r="J195" s="211"/>
    </row>
    <row r="196" spans="1:10" s="208" customFormat="1" ht="13.5" customHeight="1">
      <c r="A196" s="190">
        <v>216</v>
      </c>
      <c r="B196" s="168" t="s">
        <v>605</v>
      </c>
      <c r="C196" s="191">
        <f>SUM(C197)</f>
        <v>0</v>
      </c>
      <c r="D196" s="170"/>
      <c r="G196" s="209"/>
      <c r="H196" s="209"/>
      <c r="I196" s="210"/>
      <c r="J196" s="211"/>
    </row>
    <row r="197" spans="1:10" s="208" customFormat="1" ht="13.5" customHeight="1">
      <c r="A197" s="190">
        <v>21602</v>
      </c>
      <c r="B197" s="168" t="s">
        <v>606</v>
      </c>
      <c r="C197" s="191">
        <f>SUM(C198)</f>
        <v>0</v>
      </c>
      <c r="D197" s="170"/>
      <c r="G197" s="209"/>
      <c r="H197" s="209"/>
      <c r="I197" s="210"/>
      <c r="J197" s="211"/>
    </row>
    <row r="198" spans="1:10" s="208" customFormat="1" ht="13.5" customHeight="1">
      <c r="A198" s="190">
        <v>2160299</v>
      </c>
      <c r="B198" s="168" t="s">
        <v>607</v>
      </c>
      <c r="C198" s="200"/>
      <c r="D198" s="170"/>
      <c r="G198" s="209"/>
      <c r="H198" s="209"/>
      <c r="I198" s="210"/>
      <c r="J198" s="211"/>
    </row>
    <row r="199" spans="1:10" s="208" customFormat="1" ht="13.5" customHeight="1">
      <c r="A199" s="190">
        <v>220</v>
      </c>
      <c r="B199" s="168" t="s">
        <v>608</v>
      </c>
      <c r="C199" s="191">
        <f>SUM(C200)</f>
        <v>0</v>
      </c>
      <c r="D199" s="170"/>
      <c r="G199" s="209"/>
      <c r="H199" s="209"/>
      <c r="I199" s="210"/>
      <c r="J199" s="211"/>
    </row>
    <row r="200" spans="1:10" s="208" customFormat="1" ht="13.5" customHeight="1">
      <c r="A200" s="190">
        <v>22001</v>
      </c>
      <c r="B200" s="168" t="s">
        <v>609</v>
      </c>
      <c r="C200" s="191">
        <f>SUM(C201:C206)</f>
        <v>0</v>
      </c>
      <c r="D200" s="170"/>
      <c r="G200" s="209"/>
      <c r="H200" s="209"/>
      <c r="I200" s="210"/>
      <c r="J200" s="211"/>
    </row>
    <row r="201" spans="1:10" s="208" customFormat="1" ht="13.5" customHeight="1">
      <c r="A201" s="190">
        <v>2200101</v>
      </c>
      <c r="B201" s="168" t="s">
        <v>229</v>
      </c>
      <c r="C201" s="200"/>
      <c r="D201" s="170"/>
      <c r="G201" s="209"/>
      <c r="H201" s="209"/>
      <c r="I201" s="210"/>
      <c r="J201" s="211"/>
    </row>
    <row r="202" spans="1:10" s="208" customFormat="1" ht="13.5" customHeight="1">
      <c r="A202" s="190">
        <v>2200102</v>
      </c>
      <c r="B202" s="168" t="s">
        <v>450</v>
      </c>
      <c r="C202" s="200"/>
      <c r="D202" s="170"/>
      <c r="G202" s="209"/>
      <c r="H202" s="209"/>
      <c r="I202" s="210"/>
      <c r="J202" s="211"/>
    </row>
    <row r="203" spans="1:10" s="208" customFormat="1" ht="13.5" customHeight="1">
      <c r="A203" s="190">
        <v>2200104</v>
      </c>
      <c r="B203" s="168" t="s">
        <v>610</v>
      </c>
      <c r="C203" s="200"/>
      <c r="D203" s="170"/>
      <c r="G203" s="209"/>
      <c r="H203" s="209"/>
      <c r="I203" s="210"/>
      <c r="J203" s="211"/>
    </row>
    <row r="204" spans="1:10" s="208" customFormat="1" ht="13.5" customHeight="1">
      <c r="A204" s="190">
        <v>2200105</v>
      </c>
      <c r="B204" s="168" t="s">
        <v>611</v>
      </c>
      <c r="C204" s="200"/>
      <c r="D204" s="170"/>
      <c r="G204" s="209"/>
      <c r="H204" s="209"/>
      <c r="I204" s="210"/>
      <c r="J204" s="211"/>
    </row>
    <row r="205" spans="1:10" s="208" customFormat="1" ht="13.5" customHeight="1">
      <c r="A205" s="190">
        <v>2200106</v>
      </c>
      <c r="B205" s="168" t="s">
        <v>612</v>
      </c>
      <c r="C205" s="200"/>
      <c r="D205" s="170"/>
      <c r="G205" s="209"/>
      <c r="H205" s="209"/>
      <c r="I205" s="210"/>
      <c r="J205" s="211"/>
    </row>
    <row r="206" spans="1:10" s="208" customFormat="1" ht="13.5" customHeight="1">
      <c r="A206" s="190">
        <v>2200199</v>
      </c>
      <c r="B206" s="168" t="s">
        <v>613</v>
      </c>
      <c r="C206" s="200"/>
      <c r="D206" s="170"/>
      <c r="G206" s="209"/>
      <c r="H206" s="209"/>
      <c r="I206" s="210"/>
      <c r="J206" s="211"/>
    </row>
    <row r="207" spans="1:10" s="208" customFormat="1" ht="13.5" customHeight="1">
      <c r="A207" s="190">
        <v>221</v>
      </c>
      <c r="B207" s="168" t="s">
        <v>243</v>
      </c>
      <c r="C207" s="191">
        <f>SUM(C208,C211,C215)</f>
        <v>33.700000000000003</v>
      </c>
      <c r="D207" s="170"/>
      <c r="G207" s="209"/>
      <c r="H207" s="209"/>
      <c r="I207" s="210"/>
      <c r="J207" s="211"/>
    </row>
    <row r="208" spans="1:10" s="208" customFormat="1" ht="13.5" customHeight="1">
      <c r="A208" s="190">
        <v>22101</v>
      </c>
      <c r="B208" s="168" t="s">
        <v>614</v>
      </c>
      <c r="C208" s="191">
        <f>SUM(C209:C210)</f>
        <v>33.700000000000003</v>
      </c>
      <c r="D208" s="170"/>
      <c r="G208" s="209"/>
      <c r="H208" s="209"/>
      <c r="I208" s="210"/>
      <c r="J208" s="211"/>
    </row>
    <row r="209" spans="1:10" s="208" customFormat="1" ht="13.5" customHeight="1">
      <c r="A209" s="190">
        <v>2210101</v>
      </c>
      <c r="B209" s="168" t="s">
        <v>615</v>
      </c>
      <c r="C209" s="200">
        <v>7.5</v>
      </c>
      <c r="D209" s="170"/>
      <c r="G209" s="209"/>
      <c r="H209" s="209"/>
      <c r="I209" s="210"/>
      <c r="J209" s="211"/>
    </row>
    <row r="210" spans="1:10" s="208" customFormat="1" ht="13.5" customHeight="1">
      <c r="A210" s="190">
        <v>2210105</v>
      </c>
      <c r="B210" s="168" t="s">
        <v>616</v>
      </c>
      <c r="C210" s="200">
        <v>26.2</v>
      </c>
      <c r="D210" s="170"/>
      <c r="G210" s="209"/>
      <c r="H210" s="209"/>
      <c r="I210" s="210"/>
      <c r="J210" s="211"/>
    </row>
    <row r="211" spans="1:10" s="208" customFormat="1" ht="13.5" customHeight="1">
      <c r="A211" s="190">
        <v>22102</v>
      </c>
      <c r="B211" s="168" t="s">
        <v>244</v>
      </c>
      <c r="C211" s="191">
        <f>SUM(C212:C214)</f>
        <v>0</v>
      </c>
      <c r="D211" s="170"/>
      <c r="G211" s="209"/>
      <c r="H211" s="209"/>
      <c r="I211" s="210"/>
      <c r="J211" s="211"/>
    </row>
    <row r="212" spans="1:10" s="208" customFormat="1" ht="13.5" customHeight="1">
      <c r="A212" s="190">
        <v>2210201</v>
      </c>
      <c r="B212" s="168" t="s">
        <v>617</v>
      </c>
      <c r="C212" s="200"/>
      <c r="D212" s="170"/>
      <c r="G212" s="209"/>
      <c r="H212" s="209"/>
      <c r="I212" s="210"/>
      <c r="J212" s="211"/>
    </row>
    <row r="213" spans="1:10" s="208" customFormat="1" ht="13.5" customHeight="1">
      <c r="A213" s="190">
        <v>2210202</v>
      </c>
      <c r="B213" s="168" t="s">
        <v>618</v>
      </c>
      <c r="C213" s="200"/>
      <c r="D213" s="170"/>
      <c r="G213" s="209"/>
      <c r="H213" s="209"/>
      <c r="I213" s="210"/>
      <c r="J213" s="211"/>
    </row>
    <row r="214" spans="1:10" s="208" customFormat="1" ht="13.5" customHeight="1">
      <c r="A214" s="190">
        <v>2210203</v>
      </c>
      <c r="B214" s="168" t="s">
        <v>619</v>
      </c>
      <c r="C214" s="200"/>
      <c r="D214" s="170"/>
      <c r="G214" s="209"/>
      <c r="H214" s="209"/>
      <c r="I214" s="210"/>
      <c r="J214" s="211"/>
    </row>
    <row r="215" spans="1:10" s="208" customFormat="1" ht="13.5" customHeight="1">
      <c r="A215" s="190">
        <v>22103</v>
      </c>
      <c r="B215" s="168" t="s">
        <v>620</v>
      </c>
      <c r="C215" s="191">
        <f>SUM(C216:C217)</f>
        <v>0</v>
      </c>
      <c r="D215" s="170"/>
      <c r="G215" s="209"/>
      <c r="H215" s="209"/>
      <c r="I215" s="210"/>
      <c r="J215" s="211"/>
    </row>
    <row r="216" spans="1:10" s="208" customFormat="1" ht="13.5" customHeight="1">
      <c r="A216" s="190">
        <v>2210301</v>
      </c>
      <c r="B216" s="168" t="s">
        <v>621</v>
      </c>
      <c r="C216" s="200"/>
      <c r="D216" s="170"/>
      <c r="G216" s="209"/>
      <c r="H216" s="209"/>
      <c r="I216" s="210"/>
      <c r="J216" s="211"/>
    </row>
    <row r="217" spans="1:10" s="208" customFormat="1" ht="13.5" customHeight="1">
      <c r="A217" s="190">
        <v>2210399</v>
      </c>
      <c r="B217" s="168" t="s">
        <v>622</v>
      </c>
      <c r="C217" s="200"/>
      <c r="D217" s="170"/>
      <c r="G217" s="209"/>
      <c r="H217" s="209"/>
      <c r="I217" s="210"/>
      <c r="J217" s="211"/>
    </row>
    <row r="218" spans="1:10" s="208" customFormat="1" ht="13.5" customHeight="1">
      <c r="A218" s="190">
        <v>229</v>
      </c>
      <c r="B218" s="168" t="s">
        <v>414</v>
      </c>
      <c r="C218" s="191">
        <f>SUM(C219)</f>
        <v>0</v>
      </c>
      <c r="D218" s="170"/>
      <c r="G218" s="209"/>
      <c r="H218" s="209"/>
      <c r="I218" s="210"/>
      <c r="J218" s="211"/>
    </row>
    <row r="219" spans="1:10" s="208" customFormat="1" ht="13.5" customHeight="1">
      <c r="A219" s="190">
        <v>22999</v>
      </c>
      <c r="B219" s="168" t="s">
        <v>623</v>
      </c>
      <c r="C219" s="191">
        <f>SUM(C220)</f>
        <v>0</v>
      </c>
      <c r="D219" s="170"/>
      <c r="G219" s="209"/>
      <c r="H219" s="209"/>
      <c r="I219" s="210"/>
      <c r="J219" s="211"/>
    </row>
    <row r="220" spans="1:10" s="208" customFormat="1" ht="13.5" customHeight="1">
      <c r="A220" s="190">
        <v>2299901</v>
      </c>
      <c r="B220" s="168" t="s">
        <v>624</v>
      </c>
      <c r="C220" s="200"/>
      <c r="D220" s="170"/>
      <c r="G220" s="209"/>
      <c r="H220" s="209"/>
      <c r="I220" s="210"/>
      <c r="J220" s="211"/>
    </row>
    <row r="221" spans="1:10" s="208" customFormat="1" ht="13.5" customHeight="1">
      <c r="A221" s="276" t="s">
        <v>625</v>
      </c>
      <c r="B221" s="277"/>
      <c r="C221" s="217">
        <f>SUM(C5,C39,C46,C54,C63,C70,C85,C112,C133,C139,C147,C184,C191,C196,C199,C207,C218)</f>
        <v>1593.7</v>
      </c>
      <c r="D221" s="170"/>
      <c r="G221" s="209"/>
      <c r="H221" s="209"/>
      <c r="I221" s="210"/>
      <c r="J221" s="211"/>
    </row>
  </sheetData>
  <mergeCells count="2">
    <mergeCell ref="A221:B221"/>
    <mergeCell ref="A2:C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D97"/>
  <sheetViews>
    <sheetView workbookViewId="0">
      <selection activeCell="D7" sqref="D7"/>
    </sheetView>
  </sheetViews>
  <sheetFormatPr defaultRowHeight="15.75"/>
  <cols>
    <col min="1" max="1" width="19.375" style="219" customWidth="1"/>
    <col min="2" max="2" width="38.625" style="219" customWidth="1"/>
    <col min="3" max="3" width="17.25" style="236" customWidth="1"/>
    <col min="4" max="16384" width="9" style="219"/>
  </cols>
  <sheetData>
    <row r="1" spans="1:4" ht="21" customHeight="1">
      <c r="A1" s="218" t="s">
        <v>160</v>
      </c>
    </row>
    <row r="2" spans="1:4" ht="24.75" customHeight="1">
      <c r="A2" s="279" t="s">
        <v>139</v>
      </c>
      <c r="B2" s="280"/>
      <c r="C2" s="280"/>
    </row>
    <row r="3" spans="1:4" s="218" customFormat="1" ht="24" customHeight="1">
      <c r="C3" s="237" t="s">
        <v>44</v>
      </c>
    </row>
    <row r="4" spans="1:4" s="224" customFormat="1" ht="43.5" customHeight="1">
      <c r="A4" s="222" t="s">
        <v>45</v>
      </c>
      <c r="B4" s="222" t="s">
        <v>46</v>
      </c>
      <c r="C4" s="223" t="s">
        <v>246</v>
      </c>
    </row>
    <row r="5" spans="1:4" s="225" customFormat="1" ht="25.5" customHeight="1">
      <c r="A5" s="281" t="s">
        <v>247</v>
      </c>
      <c r="B5" s="282"/>
      <c r="C5" s="232">
        <f>C6+C15+C43+C77</f>
        <v>651.29999999999995</v>
      </c>
    </row>
    <row r="6" spans="1:4" s="228" customFormat="1" ht="18" customHeight="1">
      <c r="A6" s="226" t="s">
        <v>248</v>
      </c>
      <c r="B6" s="227" t="s">
        <v>249</v>
      </c>
      <c r="C6" s="232">
        <f>SUM(C7:C13)</f>
        <v>396.3</v>
      </c>
    </row>
    <row r="7" spans="1:4" s="218" customFormat="1" ht="18" customHeight="1">
      <c r="A7" s="229" t="s">
        <v>250</v>
      </c>
      <c r="B7" s="230" t="s">
        <v>251</v>
      </c>
      <c r="C7" s="232">
        <v>121.8</v>
      </c>
    </row>
    <row r="8" spans="1:4" s="224" customFormat="1" ht="18" customHeight="1">
      <c r="A8" s="229" t="s">
        <v>252</v>
      </c>
      <c r="B8" s="230" t="s">
        <v>253</v>
      </c>
      <c r="C8" s="232">
        <v>164.5</v>
      </c>
    </row>
    <row r="9" spans="1:4" s="218" customFormat="1" ht="18" customHeight="1">
      <c r="A9" s="229" t="s">
        <v>254</v>
      </c>
      <c r="B9" s="230" t="s">
        <v>255</v>
      </c>
      <c r="C9" s="232">
        <v>29</v>
      </c>
      <c r="D9" s="231"/>
    </row>
    <row r="10" spans="1:4" s="218" customFormat="1" ht="18" customHeight="1">
      <c r="A10" s="229" t="s">
        <v>256</v>
      </c>
      <c r="B10" s="230" t="s">
        <v>257</v>
      </c>
      <c r="C10" s="232">
        <v>45.1</v>
      </c>
    </row>
    <row r="11" spans="1:4" s="224" customFormat="1" ht="18" customHeight="1">
      <c r="A11" s="229" t="s">
        <v>258</v>
      </c>
      <c r="B11" s="230" t="s">
        <v>259</v>
      </c>
      <c r="C11" s="232"/>
    </row>
    <row r="12" spans="1:4" ht="18" customHeight="1">
      <c r="A12" s="229" t="s">
        <v>260</v>
      </c>
      <c r="B12" s="230" t="s">
        <v>261</v>
      </c>
      <c r="C12" s="232"/>
    </row>
    <row r="13" spans="1:4" ht="18" customHeight="1">
      <c r="A13" s="229" t="s">
        <v>262</v>
      </c>
      <c r="B13" s="230" t="s">
        <v>263</v>
      </c>
      <c r="C13" s="232">
        <v>35.9</v>
      </c>
    </row>
    <row r="14" spans="1:4" ht="18" customHeight="1">
      <c r="A14" s="229" t="s">
        <v>264</v>
      </c>
      <c r="B14" s="230" t="s">
        <v>265</v>
      </c>
      <c r="C14" s="232"/>
    </row>
    <row r="15" spans="1:4" ht="18" customHeight="1">
      <c r="A15" s="226" t="s">
        <v>266</v>
      </c>
      <c r="B15" s="227" t="s">
        <v>267</v>
      </c>
      <c r="C15" s="232">
        <f>SUM(C16:C42)</f>
        <v>94.600000000000009</v>
      </c>
    </row>
    <row r="16" spans="1:4" ht="18" customHeight="1">
      <c r="A16" s="229">
        <v>30201</v>
      </c>
      <c r="B16" s="230" t="s">
        <v>268</v>
      </c>
      <c r="C16" s="232">
        <v>24.7</v>
      </c>
    </row>
    <row r="17" spans="1:3" ht="18" customHeight="1">
      <c r="A17" s="229" t="s">
        <v>269</v>
      </c>
      <c r="B17" s="230" t="s">
        <v>270</v>
      </c>
      <c r="C17" s="232"/>
    </row>
    <row r="18" spans="1:3" ht="18" customHeight="1">
      <c r="A18" s="229" t="s">
        <v>271</v>
      </c>
      <c r="B18" s="230" t="s">
        <v>272</v>
      </c>
      <c r="C18" s="232"/>
    </row>
    <row r="19" spans="1:3" ht="18" customHeight="1">
      <c r="A19" s="229" t="s">
        <v>273</v>
      </c>
      <c r="B19" s="230" t="s">
        <v>274</v>
      </c>
      <c r="C19" s="232"/>
    </row>
    <row r="20" spans="1:3" ht="18" customHeight="1">
      <c r="A20" s="229" t="s">
        <v>275</v>
      </c>
      <c r="B20" s="230" t="s">
        <v>276</v>
      </c>
      <c r="C20" s="232"/>
    </row>
    <row r="21" spans="1:3" ht="18" customHeight="1">
      <c r="A21" s="229" t="s">
        <v>277</v>
      </c>
      <c r="B21" s="230" t="s">
        <v>278</v>
      </c>
      <c r="C21" s="232">
        <v>9</v>
      </c>
    </row>
    <row r="22" spans="1:3" ht="18" customHeight="1">
      <c r="A22" s="229" t="s">
        <v>279</v>
      </c>
      <c r="B22" s="230" t="s">
        <v>280</v>
      </c>
      <c r="C22" s="232">
        <v>4.3</v>
      </c>
    </row>
    <row r="23" spans="1:3" ht="18" customHeight="1">
      <c r="A23" s="229" t="s">
        <v>281</v>
      </c>
      <c r="B23" s="230" t="s">
        <v>282</v>
      </c>
      <c r="C23" s="232">
        <v>8.1999999999999993</v>
      </c>
    </row>
    <row r="24" spans="1:3" ht="18" customHeight="1">
      <c r="A24" s="229" t="s">
        <v>283</v>
      </c>
      <c r="B24" s="230" t="s">
        <v>284</v>
      </c>
      <c r="C24" s="232"/>
    </row>
    <row r="25" spans="1:3" ht="18" customHeight="1">
      <c r="A25" s="229" t="s">
        <v>285</v>
      </c>
      <c r="B25" s="230" t="s">
        <v>286</v>
      </c>
      <c r="C25" s="232"/>
    </row>
    <row r="26" spans="1:3" ht="18" customHeight="1">
      <c r="A26" s="229" t="s">
        <v>287</v>
      </c>
      <c r="B26" s="230" t="s">
        <v>288</v>
      </c>
      <c r="C26" s="232"/>
    </row>
    <row r="27" spans="1:3" ht="18" customHeight="1">
      <c r="A27" s="229" t="s">
        <v>289</v>
      </c>
      <c r="B27" s="230" t="s">
        <v>290</v>
      </c>
      <c r="C27" s="232">
        <v>1.1000000000000001</v>
      </c>
    </row>
    <row r="28" spans="1:3" ht="18" customHeight="1">
      <c r="A28" s="229" t="s">
        <v>291</v>
      </c>
      <c r="B28" s="230" t="s">
        <v>292</v>
      </c>
      <c r="C28" s="232"/>
    </row>
    <row r="29" spans="1:3" ht="18" customHeight="1">
      <c r="A29" s="229" t="s">
        <v>293</v>
      </c>
      <c r="B29" s="230" t="s">
        <v>294</v>
      </c>
      <c r="C29" s="232">
        <v>0.3</v>
      </c>
    </row>
    <row r="30" spans="1:3" ht="18" customHeight="1">
      <c r="A30" s="229" t="s">
        <v>295</v>
      </c>
      <c r="B30" s="230" t="s">
        <v>296</v>
      </c>
      <c r="C30" s="232">
        <v>0.1</v>
      </c>
    </row>
    <row r="31" spans="1:3" ht="18" customHeight="1">
      <c r="A31" s="229" t="s">
        <v>297</v>
      </c>
      <c r="B31" s="230" t="s">
        <v>298</v>
      </c>
      <c r="C31" s="232">
        <v>6.7</v>
      </c>
    </row>
    <row r="32" spans="1:3" ht="18" customHeight="1">
      <c r="A32" s="229" t="s">
        <v>299</v>
      </c>
      <c r="B32" s="230" t="s">
        <v>300</v>
      </c>
      <c r="C32" s="232"/>
    </row>
    <row r="33" spans="1:3" ht="18" customHeight="1">
      <c r="A33" s="229" t="s">
        <v>301</v>
      </c>
      <c r="B33" s="230" t="s">
        <v>302</v>
      </c>
      <c r="C33" s="232"/>
    </row>
    <row r="34" spans="1:3" ht="18" customHeight="1">
      <c r="A34" s="229" t="s">
        <v>303</v>
      </c>
      <c r="B34" s="230" t="s">
        <v>304</v>
      </c>
      <c r="C34" s="232"/>
    </row>
    <row r="35" spans="1:3" ht="18" customHeight="1">
      <c r="A35" s="229" t="s">
        <v>305</v>
      </c>
      <c r="B35" s="230" t="s">
        <v>306</v>
      </c>
      <c r="C35" s="232">
        <v>9.1999999999999993</v>
      </c>
    </row>
    <row r="36" spans="1:3" ht="18" customHeight="1">
      <c r="A36" s="229" t="s">
        <v>307</v>
      </c>
      <c r="B36" s="230" t="s">
        <v>308</v>
      </c>
      <c r="C36" s="232"/>
    </row>
    <row r="37" spans="1:3" ht="18" customHeight="1">
      <c r="A37" s="229" t="s">
        <v>309</v>
      </c>
      <c r="B37" s="230" t="s">
        <v>310</v>
      </c>
      <c r="C37" s="232">
        <v>4</v>
      </c>
    </row>
    <row r="38" spans="1:3" ht="18" customHeight="1">
      <c r="A38" s="229" t="s">
        <v>311</v>
      </c>
      <c r="B38" s="230" t="s">
        <v>312</v>
      </c>
      <c r="C38" s="232">
        <v>10.8</v>
      </c>
    </row>
    <row r="39" spans="1:3" ht="18" customHeight="1">
      <c r="A39" s="229" t="s">
        <v>313</v>
      </c>
      <c r="B39" s="230" t="s">
        <v>314</v>
      </c>
      <c r="C39" s="232">
        <v>8</v>
      </c>
    </row>
    <row r="40" spans="1:3" ht="18" customHeight="1">
      <c r="A40" s="229" t="s">
        <v>315</v>
      </c>
      <c r="B40" s="230" t="s">
        <v>316</v>
      </c>
      <c r="C40" s="232"/>
    </row>
    <row r="41" spans="1:3" ht="18" customHeight="1">
      <c r="A41" s="229" t="s">
        <v>317</v>
      </c>
      <c r="B41" s="230" t="s">
        <v>318</v>
      </c>
      <c r="C41" s="232"/>
    </row>
    <row r="42" spans="1:3" ht="18" customHeight="1">
      <c r="A42" s="229" t="s">
        <v>319</v>
      </c>
      <c r="B42" s="230" t="s">
        <v>320</v>
      </c>
      <c r="C42" s="232">
        <v>8.1999999999999993</v>
      </c>
    </row>
    <row r="43" spans="1:3" ht="18" customHeight="1">
      <c r="A43" s="226" t="s">
        <v>321</v>
      </c>
      <c r="B43" s="227" t="s">
        <v>322</v>
      </c>
      <c r="C43" s="232">
        <f>SUM(C44:C57)</f>
        <v>155.39999999999998</v>
      </c>
    </row>
    <row r="44" spans="1:3" ht="18" customHeight="1">
      <c r="A44" s="229" t="s">
        <v>323</v>
      </c>
      <c r="B44" s="230" t="s">
        <v>324</v>
      </c>
      <c r="C44" s="232">
        <v>11.3</v>
      </c>
    </row>
    <row r="45" spans="1:3" ht="18" customHeight="1">
      <c r="A45" s="229" t="s">
        <v>325</v>
      </c>
      <c r="B45" s="230" t="s">
        <v>326</v>
      </c>
      <c r="C45" s="232">
        <v>73.3</v>
      </c>
    </row>
    <row r="46" spans="1:3" ht="18" customHeight="1">
      <c r="A46" s="229" t="s">
        <v>327</v>
      </c>
      <c r="B46" s="230" t="s">
        <v>328</v>
      </c>
      <c r="C46" s="232"/>
    </row>
    <row r="47" spans="1:3" ht="18" customHeight="1">
      <c r="A47" s="229" t="s">
        <v>329</v>
      </c>
      <c r="B47" s="230" t="s">
        <v>330</v>
      </c>
      <c r="C47" s="232"/>
    </row>
    <row r="48" spans="1:3" ht="18" customHeight="1">
      <c r="A48" s="229" t="s">
        <v>331</v>
      </c>
      <c r="B48" s="230" t="s">
        <v>332</v>
      </c>
      <c r="C48" s="232">
        <v>44.6</v>
      </c>
    </row>
    <row r="49" spans="1:3" ht="18" customHeight="1">
      <c r="A49" s="229" t="s">
        <v>333</v>
      </c>
      <c r="B49" s="230" t="s">
        <v>334</v>
      </c>
      <c r="C49" s="232"/>
    </row>
    <row r="50" spans="1:3" ht="18" customHeight="1">
      <c r="A50" s="229" t="s">
        <v>335</v>
      </c>
      <c r="B50" s="230" t="s">
        <v>336</v>
      </c>
      <c r="C50" s="232"/>
    </row>
    <row r="51" spans="1:3" ht="18" customHeight="1">
      <c r="A51" s="229" t="s">
        <v>337</v>
      </c>
      <c r="B51" s="230" t="s">
        <v>338</v>
      </c>
      <c r="C51" s="232"/>
    </row>
    <row r="52" spans="1:3" ht="18" customHeight="1">
      <c r="A52" s="229" t="s">
        <v>339</v>
      </c>
      <c r="B52" s="230" t="s">
        <v>340</v>
      </c>
      <c r="C52" s="232"/>
    </row>
    <row r="53" spans="1:3" ht="18" customHeight="1">
      <c r="A53" s="229" t="s">
        <v>341</v>
      </c>
      <c r="B53" s="230" t="s">
        <v>342</v>
      </c>
      <c r="C53" s="232"/>
    </row>
    <row r="54" spans="1:3" ht="18" customHeight="1">
      <c r="A54" s="229" t="s">
        <v>343</v>
      </c>
      <c r="B54" s="230" t="s">
        <v>344</v>
      </c>
      <c r="C54" s="232">
        <v>26.2</v>
      </c>
    </row>
    <row r="55" spans="1:3" ht="18" customHeight="1">
      <c r="A55" s="229" t="s">
        <v>345</v>
      </c>
      <c r="B55" s="230" t="s">
        <v>346</v>
      </c>
      <c r="C55" s="232"/>
    </row>
    <row r="56" spans="1:3" ht="18" customHeight="1">
      <c r="A56" s="229" t="s">
        <v>347</v>
      </c>
      <c r="B56" s="230" t="s">
        <v>348</v>
      </c>
      <c r="C56" s="232"/>
    </row>
    <row r="57" spans="1:3" ht="18" customHeight="1">
      <c r="A57" s="229" t="s">
        <v>349</v>
      </c>
      <c r="B57" s="230" t="s">
        <v>350</v>
      </c>
      <c r="C57" s="232"/>
    </row>
    <row r="58" spans="1:3" ht="18" customHeight="1">
      <c r="A58" s="226" t="s">
        <v>351</v>
      </c>
      <c r="B58" s="227" t="s">
        <v>352</v>
      </c>
      <c r="C58" s="232"/>
    </row>
    <row r="59" spans="1:3" ht="18" customHeight="1">
      <c r="A59" s="229" t="s">
        <v>353</v>
      </c>
      <c r="B59" s="230" t="s">
        <v>354</v>
      </c>
      <c r="C59" s="232"/>
    </row>
    <row r="60" spans="1:3" ht="18" customHeight="1">
      <c r="A60" s="229" t="s">
        <v>355</v>
      </c>
      <c r="B60" s="230" t="s">
        <v>356</v>
      </c>
      <c r="C60" s="232"/>
    </row>
    <row r="61" spans="1:3" ht="18" customHeight="1">
      <c r="A61" s="229" t="s">
        <v>357</v>
      </c>
      <c r="B61" s="230" t="s">
        <v>358</v>
      </c>
      <c r="C61" s="232"/>
    </row>
    <row r="62" spans="1:3" ht="18" customHeight="1">
      <c r="A62" s="229" t="s">
        <v>359</v>
      </c>
      <c r="B62" s="230" t="s">
        <v>360</v>
      </c>
      <c r="C62" s="232"/>
    </row>
    <row r="63" spans="1:3" ht="18" customHeight="1">
      <c r="A63" s="226" t="s">
        <v>361</v>
      </c>
      <c r="B63" s="227" t="s">
        <v>362</v>
      </c>
      <c r="C63" s="232"/>
    </row>
    <row r="64" spans="1:3" ht="18" customHeight="1">
      <c r="A64" s="229" t="s">
        <v>363</v>
      </c>
      <c r="B64" s="230" t="s">
        <v>364</v>
      </c>
      <c r="C64" s="232"/>
    </row>
    <row r="65" spans="1:3" ht="18" customHeight="1">
      <c r="A65" s="229" t="s">
        <v>365</v>
      </c>
      <c r="B65" s="230" t="s">
        <v>366</v>
      </c>
      <c r="C65" s="232"/>
    </row>
    <row r="66" spans="1:3" ht="18" customHeight="1">
      <c r="A66" s="226" t="s">
        <v>367</v>
      </c>
      <c r="B66" s="227" t="s">
        <v>368</v>
      </c>
      <c r="C66" s="232"/>
    </row>
    <row r="67" spans="1:3" ht="18" customHeight="1">
      <c r="A67" s="229" t="s">
        <v>369</v>
      </c>
      <c r="B67" s="230" t="s">
        <v>370</v>
      </c>
      <c r="C67" s="232"/>
    </row>
    <row r="68" spans="1:3" ht="18" customHeight="1">
      <c r="A68" s="229" t="s">
        <v>371</v>
      </c>
      <c r="B68" s="230" t="s">
        <v>372</v>
      </c>
      <c r="C68" s="232"/>
    </row>
    <row r="69" spans="1:3" ht="18" customHeight="1">
      <c r="A69" s="229" t="s">
        <v>373</v>
      </c>
      <c r="B69" s="230" t="s">
        <v>374</v>
      </c>
      <c r="C69" s="232"/>
    </row>
    <row r="70" spans="1:3" ht="18" customHeight="1">
      <c r="A70" s="229" t="s">
        <v>375</v>
      </c>
      <c r="B70" s="230" t="s">
        <v>376</v>
      </c>
      <c r="C70" s="232"/>
    </row>
    <row r="71" spans="1:3" ht="18" customHeight="1">
      <c r="A71" s="229" t="s">
        <v>377</v>
      </c>
      <c r="B71" s="230" t="s">
        <v>378</v>
      </c>
      <c r="C71" s="232"/>
    </row>
    <row r="72" spans="1:3" ht="18" customHeight="1">
      <c r="A72" s="229" t="s">
        <v>379</v>
      </c>
      <c r="B72" s="230" t="s">
        <v>380</v>
      </c>
      <c r="C72" s="232"/>
    </row>
    <row r="73" spans="1:3" ht="18" customHeight="1">
      <c r="A73" s="229" t="s">
        <v>381</v>
      </c>
      <c r="B73" s="230" t="s">
        <v>382</v>
      </c>
      <c r="C73" s="232"/>
    </row>
    <row r="74" spans="1:3" ht="18" customHeight="1">
      <c r="A74" s="229" t="s">
        <v>383</v>
      </c>
      <c r="B74" s="230" t="s">
        <v>384</v>
      </c>
      <c r="C74" s="232"/>
    </row>
    <row r="75" spans="1:3" ht="18" customHeight="1">
      <c r="A75" s="229" t="s">
        <v>385</v>
      </c>
      <c r="B75" s="230" t="s">
        <v>386</v>
      </c>
      <c r="C75" s="232"/>
    </row>
    <row r="76" spans="1:3" ht="18" customHeight="1">
      <c r="A76" s="229" t="s">
        <v>387</v>
      </c>
      <c r="B76" s="230" t="s">
        <v>388</v>
      </c>
      <c r="C76" s="232"/>
    </row>
    <row r="77" spans="1:3" ht="18" customHeight="1">
      <c r="A77" s="226" t="s">
        <v>389</v>
      </c>
      <c r="B77" s="227" t="s">
        <v>390</v>
      </c>
      <c r="C77" s="232">
        <f>SUM(C78:C92)</f>
        <v>5</v>
      </c>
    </row>
    <row r="78" spans="1:3" ht="18" customHeight="1">
      <c r="A78" s="229" t="s">
        <v>391</v>
      </c>
      <c r="B78" s="230" t="s">
        <v>370</v>
      </c>
      <c r="C78" s="232"/>
    </row>
    <row r="79" spans="1:3" ht="18" customHeight="1">
      <c r="A79" s="229" t="s">
        <v>392</v>
      </c>
      <c r="B79" s="230" t="s">
        <v>372</v>
      </c>
      <c r="C79" s="232">
        <v>4.2</v>
      </c>
    </row>
    <row r="80" spans="1:3" ht="18" customHeight="1">
      <c r="A80" s="229" t="s">
        <v>393</v>
      </c>
      <c r="B80" s="230" t="s">
        <v>374</v>
      </c>
      <c r="C80" s="232">
        <v>0.8</v>
      </c>
    </row>
    <row r="81" spans="1:3" ht="18" customHeight="1">
      <c r="A81" s="229" t="s">
        <v>394</v>
      </c>
      <c r="B81" s="230" t="s">
        <v>376</v>
      </c>
      <c r="C81" s="232"/>
    </row>
    <row r="82" spans="1:3" ht="18" customHeight="1">
      <c r="A82" s="229" t="s">
        <v>395</v>
      </c>
      <c r="B82" s="230" t="s">
        <v>378</v>
      </c>
      <c r="C82" s="232"/>
    </row>
    <row r="83" spans="1:3" ht="18" customHeight="1">
      <c r="A83" s="229" t="s">
        <v>396</v>
      </c>
      <c r="B83" s="230" t="s">
        <v>380</v>
      </c>
      <c r="C83" s="232"/>
    </row>
    <row r="84" spans="1:3" ht="18" customHeight="1">
      <c r="A84" s="229" t="s">
        <v>397</v>
      </c>
      <c r="B84" s="230" t="s">
        <v>382</v>
      </c>
      <c r="C84" s="232"/>
    </row>
    <row r="85" spans="1:3" ht="18" customHeight="1">
      <c r="A85" s="229" t="s">
        <v>398</v>
      </c>
      <c r="B85" s="230" t="s">
        <v>399</v>
      </c>
      <c r="C85" s="232" t="s">
        <v>400</v>
      </c>
    </row>
    <row r="86" spans="1:3" ht="18" customHeight="1">
      <c r="A86" s="229" t="s">
        <v>401</v>
      </c>
      <c r="B86" s="230" t="s">
        <v>402</v>
      </c>
      <c r="C86" s="232" t="s">
        <v>400</v>
      </c>
    </row>
    <row r="87" spans="1:3" ht="18" customHeight="1">
      <c r="A87" s="229" t="s">
        <v>403</v>
      </c>
      <c r="B87" s="230" t="s">
        <v>404</v>
      </c>
      <c r="C87" s="232" t="s">
        <v>400</v>
      </c>
    </row>
    <row r="88" spans="1:3" ht="18" customHeight="1">
      <c r="A88" s="229" t="s">
        <v>405</v>
      </c>
      <c r="B88" s="230" t="s">
        <v>406</v>
      </c>
      <c r="C88" s="232" t="s">
        <v>400</v>
      </c>
    </row>
    <row r="89" spans="1:3" ht="18" customHeight="1">
      <c r="A89" s="229" t="s">
        <v>407</v>
      </c>
      <c r="B89" s="230" t="s">
        <v>384</v>
      </c>
      <c r="C89" s="232" t="s">
        <v>400</v>
      </c>
    </row>
    <row r="90" spans="1:3" ht="18" customHeight="1">
      <c r="A90" s="229" t="s">
        <v>408</v>
      </c>
      <c r="B90" s="230" t="s">
        <v>386</v>
      </c>
      <c r="C90" s="232" t="s">
        <v>400</v>
      </c>
    </row>
    <row r="91" spans="1:3" ht="18" customHeight="1">
      <c r="A91" s="229" t="s">
        <v>409</v>
      </c>
      <c r="B91" s="230" t="s">
        <v>410</v>
      </c>
      <c r="C91" s="232" t="s">
        <v>411</v>
      </c>
    </row>
    <row r="92" spans="1:3" ht="18" customHeight="1">
      <c r="A92" s="229" t="s">
        <v>412</v>
      </c>
      <c r="B92" s="230" t="s">
        <v>390</v>
      </c>
      <c r="C92" s="232"/>
    </row>
    <row r="93" spans="1:3" ht="18" customHeight="1">
      <c r="A93" s="226" t="s">
        <v>413</v>
      </c>
      <c r="B93" s="227" t="s">
        <v>414</v>
      </c>
      <c r="C93" s="232" t="s">
        <v>400</v>
      </c>
    </row>
    <row r="94" spans="1:3" ht="18" customHeight="1">
      <c r="A94" s="229" t="s">
        <v>415</v>
      </c>
      <c r="B94" s="230" t="s">
        <v>416</v>
      </c>
      <c r="C94" s="232" t="s">
        <v>400</v>
      </c>
    </row>
    <row r="95" spans="1:3" ht="18" customHeight="1">
      <c r="A95" s="229" t="s">
        <v>417</v>
      </c>
      <c r="B95" s="230" t="s">
        <v>418</v>
      </c>
      <c r="C95" s="232" t="s">
        <v>411</v>
      </c>
    </row>
    <row r="96" spans="1:3" ht="18" customHeight="1" thickBot="1">
      <c r="A96" s="233" t="s">
        <v>419</v>
      </c>
      <c r="B96" s="234" t="s">
        <v>414</v>
      </c>
      <c r="C96" s="235" t="s">
        <v>411</v>
      </c>
    </row>
    <row r="97" ht="18" customHeight="1"/>
  </sheetData>
  <mergeCells count="2">
    <mergeCell ref="A2:C2"/>
    <mergeCell ref="A5:B5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Z28"/>
  <sheetViews>
    <sheetView workbookViewId="0">
      <selection activeCell="D3" sqref="D3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4" hidden="1" customWidth="1"/>
    <col min="7" max="7" width="8.125" style="24" hidden="1" customWidth="1"/>
    <col min="8" max="8" width="9.625" style="25" hidden="1" customWidth="1"/>
    <col min="9" max="9" width="17.5" style="25" hidden="1" customWidth="1"/>
    <col min="10" max="10" width="12.5" style="26" hidden="1" customWidth="1"/>
    <col min="11" max="11" width="7" style="27" hidden="1" customWidth="1"/>
    <col min="12" max="13" width="7" style="24" hidden="1" customWidth="1"/>
    <col min="14" max="14" width="13.875" style="24" hidden="1" customWidth="1"/>
    <col min="15" max="15" width="7.875" style="24" hidden="1" customWidth="1"/>
    <col min="16" max="16" width="9.5" style="24" hidden="1" customWidth="1"/>
    <col min="17" max="17" width="6.875" style="24" hidden="1" customWidth="1"/>
    <col min="18" max="18" width="9" style="24" hidden="1" customWidth="1"/>
    <col min="19" max="19" width="5.875" style="24" hidden="1" customWidth="1"/>
    <col min="20" max="20" width="5.25" style="24" hidden="1" customWidth="1"/>
    <col min="21" max="21" width="6.5" style="24" hidden="1" customWidth="1"/>
    <col min="22" max="23" width="7" style="24" hidden="1" customWidth="1"/>
    <col min="24" max="24" width="10.625" style="24" hidden="1" customWidth="1"/>
    <col min="25" max="25" width="10.5" style="24" hidden="1" customWidth="1"/>
    <col min="26" max="26" width="7" style="24" hidden="1" customWidth="1"/>
    <col min="27" max="16384" width="7" style="24"/>
  </cols>
  <sheetData>
    <row r="1" spans="1:26" ht="21.75" customHeight="1">
      <c r="A1" s="23" t="s">
        <v>161</v>
      </c>
      <c r="B1" s="23"/>
      <c r="C1" s="23"/>
      <c r="D1" s="23"/>
    </row>
    <row r="2" spans="1:26" ht="51.75" customHeight="1">
      <c r="A2" s="283" t="s">
        <v>174</v>
      </c>
      <c r="B2" s="284"/>
      <c r="C2" s="284"/>
      <c r="D2" s="284"/>
      <c r="H2" s="24"/>
      <c r="I2" s="24"/>
      <c r="J2" s="24"/>
    </row>
    <row r="3" spans="1:26">
      <c r="D3" s="84" t="s">
        <v>63</v>
      </c>
      <c r="F3" s="24">
        <v>12.11</v>
      </c>
      <c r="H3" s="24">
        <v>12.22</v>
      </c>
      <c r="I3" s="24"/>
      <c r="J3" s="24"/>
      <c r="N3" s="24">
        <v>1.2</v>
      </c>
    </row>
    <row r="4" spans="1:26" s="86" customFormat="1" ht="39.75" customHeight="1">
      <c r="A4" s="16" t="s">
        <v>148</v>
      </c>
      <c r="B4" s="29" t="s">
        <v>64</v>
      </c>
      <c r="C4" s="29" t="s">
        <v>115</v>
      </c>
      <c r="D4" s="16" t="s">
        <v>140</v>
      </c>
      <c r="E4" s="85"/>
      <c r="H4" s="87" t="s">
        <v>65</v>
      </c>
      <c r="I4" s="87" t="s">
        <v>66</v>
      </c>
      <c r="J4" s="87" t="s">
        <v>67</v>
      </c>
      <c r="K4" s="88"/>
      <c r="N4" s="87" t="s">
        <v>65</v>
      </c>
      <c r="O4" s="89" t="s">
        <v>66</v>
      </c>
      <c r="P4" s="87" t="s">
        <v>67</v>
      </c>
    </row>
    <row r="5" spans="1:26" ht="39.75" customHeight="1">
      <c r="A5" s="90" t="s">
        <v>117</v>
      </c>
      <c r="B5" s="46"/>
      <c r="C5" s="46"/>
      <c r="D5" s="46"/>
      <c r="E5" s="35">
        <v>105429</v>
      </c>
      <c r="F5" s="91">
        <v>595734.14</v>
      </c>
      <c r="G5" s="24">
        <f>104401+13602</f>
        <v>118003</v>
      </c>
      <c r="H5" s="25" t="s">
        <v>8</v>
      </c>
      <c r="I5" s="25" t="s">
        <v>68</v>
      </c>
      <c r="J5" s="26">
        <v>596221.15</v>
      </c>
      <c r="K5" s="27" t="e">
        <f>H5-A5</f>
        <v>#VALUE!</v>
      </c>
      <c r="L5" s="43" t="e">
        <f>J5-#REF!</f>
        <v>#REF!</v>
      </c>
      <c r="M5" s="43">
        <v>75943</v>
      </c>
      <c r="N5" s="25" t="s">
        <v>8</v>
      </c>
      <c r="O5" s="25" t="s">
        <v>68</v>
      </c>
      <c r="P5" s="26">
        <v>643048.94999999995</v>
      </c>
      <c r="Q5" s="27" t="e">
        <f>N5-A5</f>
        <v>#VALUE!</v>
      </c>
      <c r="R5" s="43" t="e">
        <f>P5-#REF!</f>
        <v>#REF!</v>
      </c>
      <c r="T5" s="24">
        <v>717759</v>
      </c>
      <c r="V5" s="44" t="s">
        <v>8</v>
      </c>
      <c r="W5" s="44" t="s">
        <v>68</v>
      </c>
      <c r="X5" s="45">
        <v>659380.53</v>
      </c>
      <c r="Y5" s="24" t="e">
        <f>#REF!-X5</f>
        <v>#REF!</v>
      </c>
      <c r="Z5" s="24" t="e">
        <f>V5-A5</f>
        <v>#VALUE!</v>
      </c>
    </row>
    <row r="6" spans="1:26" ht="39.75" customHeight="1">
      <c r="A6" s="90" t="s">
        <v>118</v>
      </c>
      <c r="B6" s="46"/>
      <c r="C6" s="46"/>
      <c r="D6" s="46"/>
      <c r="E6" s="35"/>
      <c r="F6" s="91"/>
      <c r="L6" s="43"/>
      <c r="M6" s="43"/>
      <c r="N6" s="25"/>
      <c r="O6" s="25"/>
      <c r="P6" s="26"/>
      <c r="Q6" s="27"/>
      <c r="R6" s="43"/>
      <c r="V6" s="44"/>
      <c r="W6" s="44"/>
      <c r="X6" s="45"/>
    </row>
    <row r="7" spans="1:26" ht="39.75" customHeight="1">
      <c r="A7" s="90" t="s">
        <v>119</v>
      </c>
      <c r="B7" s="46"/>
      <c r="C7" s="46"/>
      <c r="D7" s="46"/>
      <c r="E7" s="35"/>
      <c r="F7" s="91"/>
      <c r="L7" s="43"/>
      <c r="M7" s="43"/>
      <c r="N7" s="25"/>
      <c r="O7" s="25"/>
      <c r="P7" s="26"/>
      <c r="Q7" s="27"/>
      <c r="R7" s="43"/>
      <c r="V7" s="44"/>
      <c r="W7" s="44"/>
      <c r="X7" s="45"/>
    </row>
    <row r="8" spans="1:26" ht="39.75" customHeight="1">
      <c r="A8" s="90" t="s">
        <v>120</v>
      </c>
      <c r="B8" s="46"/>
      <c r="C8" s="46"/>
      <c r="D8" s="46"/>
      <c r="E8" s="35"/>
      <c r="F8" s="91"/>
      <c r="L8" s="43"/>
      <c r="M8" s="43"/>
      <c r="N8" s="25"/>
      <c r="O8" s="25"/>
      <c r="P8" s="26"/>
      <c r="Q8" s="27"/>
      <c r="R8" s="43"/>
      <c r="V8" s="44"/>
      <c r="W8" s="44"/>
      <c r="X8" s="45"/>
    </row>
    <row r="9" spans="1:26" ht="39.75" customHeight="1">
      <c r="A9" s="90" t="s">
        <v>121</v>
      </c>
      <c r="B9" s="46"/>
      <c r="C9" s="46"/>
      <c r="D9" s="46"/>
      <c r="E9" s="35"/>
      <c r="F9" s="91"/>
      <c r="L9" s="43"/>
      <c r="M9" s="43"/>
      <c r="N9" s="25"/>
      <c r="O9" s="25"/>
      <c r="P9" s="26"/>
      <c r="Q9" s="27"/>
      <c r="R9" s="43"/>
      <c r="V9" s="44"/>
      <c r="W9" s="44"/>
      <c r="X9" s="45"/>
    </row>
    <row r="10" spans="1:26" ht="39.75" customHeight="1">
      <c r="A10" s="90" t="s">
        <v>0</v>
      </c>
      <c r="B10" s="46"/>
      <c r="C10" s="46"/>
      <c r="D10" s="46"/>
      <c r="E10" s="35"/>
      <c r="F10" s="91"/>
      <c r="L10" s="43"/>
      <c r="M10" s="43"/>
      <c r="N10" s="25"/>
      <c r="O10" s="25"/>
      <c r="P10" s="26"/>
      <c r="Q10" s="27"/>
      <c r="R10" s="43"/>
      <c r="V10" s="44"/>
      <c r="W10" s="44"/>
      <c r="X10" s="45"/>
    </row>
    <row r="11" spans="1:26" ht="39.75" customHeight="1">
      <c r="A11" s="90" t="s">
        <v>116</v>
      </c>
      <c r="B11" s="6"/>
      <c r="C11" s="6"/>
      <c r="D11" s="6"/>
      <c r="E11" s="35"/>
      <c r="F11" s="43"/>
      <c r="L11" s="43"/>
      <c r="M11" s="43"/>
      <c r="N11" s="25"/>
      <c r="O11" s="25"/>
      <c r="P11" s="26"/>
      <c r="Q11" s="27"/>
      <c r="R11" s="43"/>
      <c r="V11" s="44"/>
      <c r="W11" s="44"/>
      <c r="X11" s="45"/>
    </row>
    <row r="12" spans="1:26" ht="39.75" customHeight="1">
      <c r="A12" s="29" t="s">
        <v>71</v>
      </c>
      <c r="B12" s="46"/>
      <c r="C12" s="46"/>
      <c r="D12" s="46"/>
      <c r="H12" s="92" t="str">
        <f>""</f>
        <v/>
      </c>
      <c r="I12" s="92" t="str">
        <f>""</f>
        <v/>
      </c>
      <c r="J12" s="92" t="str">
        <f>""</f>
        <v/>
      </c>
      <c r="N12" s="92" t="str">
        <f>""</f>
        <v/>
      </c>
      <c r="O12" s="93" t="str">
        <f>""</f>
        <v/>
      </c>
      <c r="P12" s="92" t="str">
        <f>""</f>
        <v/>
      </c>
      <c r="X12" s="94" t="e">
        <f>X13+#REF!+#REF!+#REF!+#REF!+#REF!+#REF!+#REF!+#REF!+#REF!+#REF!+#REF!+#REF!+#REF!+#REF!+#REF!+#REF!+#REF!+#REF!+#REF!+#REF!</f>
        <v>#REF!</v>
      </c>
      <c r="Y12" s="94" t="e">
        <f>Y13+#REF!+#REF!+#REF!+#REF!+#REF!+#REF!+#REF!+#REF!+#REF!+#REF!+#REF!+#REF!+#REF!+#REF!+#REF!+#REF!+#REF!+#REF!+#REF!+#REF!</f>
        <v>#REF!</v>
      </c>
    </row>
    <row r="13" spans="1:26" ht="19.5" customHeight="1">
      <c r="R13" s="43"/>
      <c r="V13" s="44" t="s">
        <v>3</v>
      </c>
      <c r="W13" s="44" t="s">
        <v>34</v>
      </c>
      <c r="X13" s="45">
        <v>19998</v>
      </c>
      <c r="Y13" s="24" t="e">
        <f>#REF!-X13</f>
        <v>#REF!</v>
      </c>
      <c r="Z13" s="24">
        <f>V13-A13</f>
        <v>232</v>
      </c>
    </row>
    <row r="14" spans="1:26" ht="19.5" customHeight="1">
      <c r="R14" s="43"/>
      <c r="V14" s="44" t="s">
        <v>2</v>
      </c>
      <c r="W14" s="44" t="s">
        <v>35</v>
      </c>
      <c r="X14" s="45">
        <v>19998</v>
      </c>
      <c r="Y14" s="24" t="e">
        <f>#REF!-X14</f>
        <v>#REF!</v>
      </c>
      <c r="Z14" s="24">
        <f>V14-A14</f>
        <v>23203</v>
      </c>
    </row>
    <row r="15" spans="1:26" ht="19.5" customHeight="1">
      <c r="R15" s="43"/>
      <c r="V15" s="44" t="s">
        <v>1</v>
      </c>
      <c r="W15" s="44" t="s">
        <v>36</v>
      </c>
      <c r="X15" s="45">
        <v>19998</v>
      </c>
      <c r="Y15" s="24" t="e">
        <f>#REF!-X15</f>
        <v>#REF!</v>
      </c>
      <c r="Z15" s="24">
        <f>V15-A15</f>
        <v>2320301</v>
      </c>
    </row>
    <row r="16" spans="1:26" ht="19.5" customHeight="1">
      <c r="R16" s="43"/>
    </row>
    <row r="17" spans="18:18" s="24" customFormat="1" ht="19.5" customHeight="1">
      <c r="R17" s="43"/>
    </row>
    <row r="18" spans="18:18" s="24" customFormat="1" ht="19.5" customHeight="1">
      <c r="R18" s="43"/>
    </row>
    <row r="19" spans="18:18" s="24" customFormat="1" ht="19.5" customHeight="1">
      <c r="R19" s="43"/>
    </row>
    <row r="20" spans="18:18" s="24" customFormat="1" ht="19.5" customHeight="1">
      <c r="R20" s="43"/>
    </row>
    <row r="21" spans="18:18" s="24" customFormat="1" ht="19.5" customHeight="1">
      <c r="R21" s="43"/>
    </row>
    <row r="22" spans="18:18" s="24" customFormat="1" ht="19.5" customHeight="1">
      <c r="R22" s="43"/>
    </row>
    <row r="23" spans="18:18" s="24" customFormat="1" ht="19.5" customHeight="1">
      <c r="R23" s="43"/>
    </row>
    <row r="24" spans="18:18" s="24" customFormat="1" ht="19.5" customHeight="1">
      <c r="R24" s="43"/>
    </row>
    <row r="25" spans="18:18" s="24" customFormat="1" ht="19.5" customHeight="1">
      <c r="R25" s="43"/>
    </row>
    <row r="26" spans="18:18" s="24" customFormat="1" ht="19.5" customHeight="1">
      <c r="R26" s="43"/>
    </row>
    <row r="27" spans="18:18" s="24" customFormat="1" ht="19.5" customHeight="1">
      <c r="R27" s="43"/>
    </row>
    <row r="28" spans="18:18" s="24" customFormat="1" ht="19.5" customHeight="1">
      <c r="R28" s="43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26"/>
  <sheetViews>
    <sheetView workbookViewId="0">
      <selection activeCell="B25" sqref="B25"/>
    </sheetView>
  </sheetViews>
  <sheetFormatPr defaultColWidth="7.875" defaultRowHeight="15.75"/>
  <cols>
    <col min="1" max="1" width="37.625" style="240" customWidth="1"/>
    <col min="2" max="2" width="30.875" style="240" customWidth="1"/>
    <col min="3" max="3" width="8" style="240" bestFit="1" customWidth="1"/>
    <col min="4" max="4" width="7.875" style="240" bestFit="1" customWidth="1"/>
    <col min="5" max="5" width="8.5" style="240" hidden="1" customWidth="1"/>
    <col min="6" max="6" width="7.875" style="240" hidden="1" customWidth="1"/>
    <col min="7" max="254" width="7.875" style="240"/>
    <col min="255" max="255" width="35.75" style="240" customWidth="1"/>
    <col min="256" max="256" width="0" style="240" hidden="1" customWidth="1"/>
    <col min="257" max="258" width="12" style="240" customWidth="1"/>
    <col min="259" max="259" width="8" style="240" bestFit="1" customWidth="1"/>
    <col min="260" max="260" width="7.875" style="240" bestFit="1" customWidth="1"/>
    <col min="261" max="262" width="0" style="240" hidden="1" customWidth="1"/>
    <col min="263" max="510" width="7.875" style="240"/>
    <col min="511" max="511" width="35.75" style="240" customWidth="1"/>
    <col min="512" max="512" width="0" style="240" hidden="1" customWidth="1"/>
    <col min="513" max="514" width="12" style="240" customWidth="1"/>
    <col min="515" max="515" width="8" style="240" bestFit="1" customWidth="1"/>
    <col min="516" max="516" width="7.875" style="240" bestFit="1" customWidth="1"/>
    <col min="517" max="518" width="0" style="240" hidden="1" customWidth="1"/>
    <col min="519" max="766" width="7.875" style="240"/>
    <col min="767" max="767" width="35.75" style="240" customWidth="1"/>
    <col min="768" max="768" width="0" style="240" hidden="1" customWidth="1"/>
    <col min="769" max="770" width="12" style="240" customWidth="1"/>
    <col min="771" max="771" width="8" style="240" bestFit="1" customWidth="1"/>
    <col min="772" max="772" width="7.875" style="240" bestFit="1" customWidth="1"/>
    <col min="773" max="774" width="0" style="240" hidden="1" customWidth="1"/>
    <col min="775" max="1022" width="7.875" style="240"/>
    <col min="1023" max="1023" width="35.75" style="240" customWidth="1"/>
    <col min="1024" max="1024" width="0" style="240" hidden="1" customWidth="1"/>
    <col min="1025" max="1026" width="12" style="240" customWidth="1"/>
    <col min="1027" max="1027" width="8" style="240" bestFit="1" customWidth="1"/>
    <col min="1028" max="1028" width="7.875" style="240" bestFit="1" customWidth="1"/>
    <col min="1029" max="1030" width="0" style="240" hidden="1" customWidth="1"/>
    <col min="1031" max="1278" width="7.875" style="240"/>
    <col min="1279" max="1279" width="35.75" style="240" customWidth="1"/>
    <col min="1280" max="1280" width="0" style="240" hidden="1" customWidth="1"/>
    <col min="1281" max="1282" width="12" style="240" customWidth="1"/>
    <col min="1283" max="1283" width="8" style="240" bestFit="1" customWidth="1"/>
    <col min="1284" max="1284" width="7.875" style="240" bestFit="1" customWidth="1"/>
    <col min="1285" max="1286" width="0" style="240" hidden="1" customWidth="1"/>
    <col min="1287" max="1534" width="7.875" style="240"/>
    <col min="1535" max="1535" width="35.75" style="240" customWidth="1"/>
    <col min="1536" max="1536" width="0" style="240" hidden="1" customWidth="1"/>
    <col min="1537" max="1538" width="12" style="240" customWidth="1"/>
    <col min="1539" max="1539" width="8" style="240" bestFit="1" customWidth="1"/>
    <col min="1540" max="1540" width="7.875" style="240" bestFit="1" customWidth="1"/>
    <col min="1541" max="1542" width="0" style="240" hidden="1" customWidth="1"/>
    <col min="1543" max="1790" width="7.875" style="240"/>
    <col min="1791" max="1791" width="35.75" style="240" customWidth="1"/>
    <col min="1792" max="1792" width="0" style="240" hidden="1" customWidth="1"/>
    <col min="1793" max="1794" width="12" style="240" customWidth="1"/>
    <col min="1795" max="1795" width="8" style="240" bestFit="1" customWidth="1"/>
    <col min="1796" max="1796" width="7.875" style="240" bestFit="1" customWidth="1"/>
    <col min="1797" max="1798" width="0" style="240" hidden="1" customWidth="1"/>
    <col min="1799" max="2046" width="7.875" style="240"/>
    <col min="2047" max="2047" width="35.75" style="240" customWidth="1"/>
    <col min="2048" max="2048" width="0" style="240" hidden="1" customWidth="1"/>
    <col min="2049" max="2050" width="12" style="240" customWidth="1"/>
    <col min="2051" max="2051" width="8" style="240" bestFit="1" customWidth="1"/>
    <col min="2052" max="2052" width="7.875" style="240" bestFit="1" customWidth="1"/>
    <col min="2053" max="2054" width="0" style="240" hidden="1" customWidth="1"/>
    <col min="2055" max="2302" width="7.875" style="240"/>
    <col min="2303" max="2303" width="35.75" style="240" customWidth="1"/>
    <col min="2304" max="2304" width="0" style="240" hidden="1" customWidth="1"/>
    <col min="2305" max="2306" width="12" style="240" customWidth="1"/>
    <col min="2307" max="2307" width="8" style="240" bestFit="1" customWidth="1"/>
    <col min="2308" max="2308" width="7.875" style="240" bestFit="1" customWidth="1"/>
    <col min="2309" max="2310" width="0" style="240" hidden="1" customWidth="1"/>
    <col min="2311" max="2558" width="7.875" style="240"/>
    <col min="2559" max="2559" width="35.75" style="240" customWidth="1"/>
    <col min="2560" max="2560" width="0" style="240" hidden="1" customWidth="1"/>
    <col min="2561" max="2562" width="12" style="240" customWidth="1"/>
    <col min="2563" max="2563" width="8" style="240" bestFit="1" customWidth="1"/>
    <col min="2564" max="2564" width="7.875" style="240" bestFit="1" customWidth="1"/>
    <col min="2565" max="2566" width="0" style="240" hidden="1" customWidth="1"/>
    <col min="2567" max="2814" width="7.875" style="240"/>
    <col min="2815" max="2815" width="35.75" style="240" customWidth="1"/>
    <col min="2816" max="2816" width="0" style="240" hidden="1" customWidth="1"/>
    <col min="2817" max="2818" width="12" style="240" customWidth="1"/>
    <col min="2819" max="2819" width="8" style="240" bestFit="1" customWidth="1"/>
    <col min="2820" max="2820" width="7.875" style="240" bestFit="1" customWidth="1"/>
    <col min="2821" max="2822" width="0" style="240" hidden="1" customWidth="1"/>
    <col min="2823" max="3070" width="7.875" style="240"/>
    <col min="3071" max="3071" width="35.75" style="240" customWidth="1"/>
    <col min="3072" max="3072" width="0" style="240" hidden="1" customWidth="1"/>
    <col min="3073" max="3074" width="12" style="240" customWidth="1"/>
    <col min="3075" max="3075" width="8" style="240" bestFit="1" customWidth="1"/>
    <col min="3076" max="3076" width="7.875" style="240" bestFit="1" customWidth="1"/>
    <col min="3077" max="3078" width="0" style="240" hidden="1" customWidth="1"/>
    <col min="3079" max="3326" width="7.875" style="240"/>
    <col min="3327" max="3327" width="35.75" style="240" customWidth="1"/>
    <col min="3328" max="3328" width="0" style="240" hidden="1" customWidth="1"/>
    <col min="3329" max="3330" width="12" style="240" customWidth="1"/>
    <col min="3331" max="3331" width="8" style="240" bestFit="1" customWidth="1"/>
    <col min="3332" max="3332" width="7.875" style="240" bestFit="1" customWidth="1"/>
    <col min="3333" max="3334" width="0" style="240" hidden="1" customWidth="1"/>
    <col min="3335" max="3582" width="7.875" style="240"/>
    <col min="3583" max="3583" width="35.75" style="240" customWidth="1"/>
    <col min="3584" max="3584" width="0" style="240" hidden="1" customWidth="1"/>
    <col min="3585" max="3586" width="12" style="240" customWidth="1"/>
    <col min="3587" max="3587" width="8" style="240" bestFit="1" customWidth="1"/>
    <col min="3588" max="3588" width="7.875" style="240" bestFit="1" customWidth="1"/>
    <col min="3589" max="3590" width="0" style="240" hidden="1" customWidth="1"/>
    <col min="3591" max="3838" width="7.875" style="240"/>
    <col min="3839" max="3839" width="35.75" style="240" customWidth="1"/>
    <col min="3840" max="3840" width="0" style="240" hidden="1" customWidth="1"/>
    <col min="3841" max="3842" width="12" style="240" customWidth="1"/>
    <col min="3843" max="3843" width="8" style="240" bestFit="1" customWidth="1"/>
    <col min="3844" max="3844" width="7.875" style="240" bestFit="1" customWidth="1"/>
    <col min="3845" max="3846" width="0" style="240" hidden="1" customWidth="1"/>
    <col min="3847" max="4094" width="7.875" style="240"/>
    <col min="4095" max="4095" width="35.75" style="240" customWidth="1"/>
    <col min="4096" max="4096" width="0" style="240" hidden="1" customWidth="1"/>
    <col min="4097" max="4098" width="12" style="240" customWidth="1"/>
    <col min="4099" max="4099" width="8" style="240" bestFit="1" customWidth="1"/>
    <col min="4100" max="4100" width="7.875" style="240" bestFit="1" customWidth="1"/>
    <col min="4101" max="4102" width="0" style="240" hidden="1" customWidth="1"/>
    <col min="4103" max="4350" width="7.875" style="240"/>
    <col min="4351" max="4351" width="35.75" style="240" customWidth="1"/>
    <col min="4352" max="4352" width="0" style="240" hidden="1" customWidth="1"/>
    <col min="4353" max="4354" width="12" style="240" customWidth="1"/>
    <col min="4355" max="4355" width="8" style="240" bestFit="1" customWidth="1"/>
    <col min="4356" max="4356" width="7.875" style="240" bestFit="1" customWidth="1"/>
    <col min="4357" max="4358" width="0" style="240" hidden="1" customWidth="1"/>
    <col min="4359" max="4606" width="7.875" style="240"/>
    <col min="4607" max="4607" width="35.75" style="240" customWidth="1"/>
    <col min="4608" max="4608" width="0" style="240" hidden="1" customWidth="1"/>
    <col min="4609" max="4610" width="12" style="240" customWidth="1"/>
    <col min="4611" max="4611" width="8" style="240" bestFit="1" customWidth="1"/>
    <col min="4612" max="4612" width="7.875" style="240" bestFit="1" customWidth="1"/>
    <col min="4613" max="4614" width="0" style="240" hidden="1" customWidth="1"/>
    <col min="4615" max="4862" width="7.875" style="240"/>
    <col min="4863" max="4863" width="35.75" style="240" customWidth="1"/>
    <col min="4864" max="4864" width="0" style="240" hidden="1" customWidth="1"/>
    <col min="4865" max="4866" width="12" style="240" customWidth="1"/>
    <col min="4867" max="4867" width="8" style="240" bestFit="1" customWidth="1"/>
    <col min="4868" max="4868" width="7.875" style="240" bestFit="1" customWidth="1"/>
    <col min="4869" max="4870" width="0" style="240" hidden="1" customWidth="1"/>
    <col min="4871" max="5118" width="7.875" style="240"/>
    <col min="5119" max="5119" width="35.75" style="240" customWidth="1"/>
    <col min="5120" max="5120" width="0" style="240" hidden="1" customWidth="1"/>
    <col min="5121" max="5122" width="12" style="240" customWidth="1"/>
    <col min="5123" max="5123" width="8" style="240" bestFit="1" customWidth="1"/>
    <col min="5124" max="5124" width="7.875" style="240" bestFit="1" customWidth="1"/>
    <col min="5125" max="5126" width="0" style="240" hidden="1" customWidth="1"/>
    <col min="5127" max="5374" width="7.875" style="240"/>
    <col min="5375" max="5375" width="35.75" style="240" customWidth="1"/>
    <col min="5376" max="5376" width="0" style="240" hidden="1" customWidth="1"/>
    <col min="5377" max="5378" width="12" style="240" customWidth="1"/>
    <col min="5379" max="5379" width="8" style="240" bestFit="1" customWidth="1"/>
    <col min="5380" max="5380" width="7.875" style="240" bestFit="1" customWidth="1"/>
    <col min="5381" max="5382" width="0" style="240" hidden="1" customWidth="1"/>
    <col min="5383" max="5630" width="7.875" style="240"/>
    <col min="5631" max="5631" width="35.75" style="240" customWidth="1"/>
    <col min="5632" max="5632" width="0" style="240" hidden="1" customWidth="1"/>
    <col min="5633" max="5634" width="12" style="240" customWidth="1"/>
    <col min="5635" max="5635" width="8" style="240" bestFit="1" customWidth="1"/>
    <col min="5636" max="5636" width="7.875" style="240" bestFit="1" customWidth="1"/>
    <col min="5637" max="5638" width="0" style="240" hidden="1" customWidth="1"/>
    <col min="5639" max="5886" width="7.875" style="240"/>
    <col min="5887" max="5887" width="35.75" style="240" customWidth="1"/>
    <col min="5888" max="5888" width="0" style="240" hidden="1" customWidth="1"/>
    <col min="5889" max="5890" width="12" style="240" customWidth="1"/>
    <col min="5891" max="5891" width="8" style="240" bestFit="1" customWidth="1"/>
    <col min="5892" max="5892" width="7.875" style="240" bestFit="1" customWidth="1"/>
    <col min="5893" max="5894" width="0" style="240" hidden="1" customWidth="1"/>
    <col min="5895" max="6142" width="7.875" style="240"/>
    <col min="6143" max="6143" width="35.75" style="240" customWidth="1"/>
    <col min="6144" max="6144" width="0" style="240" hidden="1" customWidth="1"/>
    <col min="6145" max="6146" width="12" style="240" customWidth="1"/>
    <col min="6147" max="6147" width="8" style="240" bestFit="1" customWidth="1"/>
    <col min="6148" max="6148" width="7.875" style="240" bestFit="1" customWidth="1"/>
    <col min="6149" max="6150" width="0" style="240" hidden="1" customWidth="1"/>
    <col min="6151" max="6398" width="7.875" style="240"/>
    <col min="6399" max="6399" width="35.75" style="240" customWidth="1"/>
    <col min="6400" max="6400" width="0" style="240" hidden="1" customWidth="1"/>
    <col min="6401" max="6402" width="12" style="240" customWidth="1"/>
    <col min="6403" max="6403" width="8" style="240" bestFit="1" customWidth="1"/>
    <col min="6404" max="6404" width="7.875" style="240" bestFit="1" customWidth="1"/>
    <col min="6405" max="6406" width="0" style="240" hidden="1" customWidth="1"/>
    <col min="6407" max="6654" width="7.875" style="240"/>
    <col min="6655" max="6655" width="35.75" style="240" customWidth="1"/>
    <col min="6656" max="6656" width="0" style="240" hidden="1" customWidth="1"/>
    <col min="6657" max="6658" width="12" style="240" customWidth="1"/>
    <col min="6659" max="6659" width="8" style="240" bestFit="1" customWidth="1"/>
    <col min="6660" max="6660" width="7.875" style="240" bestFit="1" customWidth="1"/>
    <col min="6661" max="6662" width="0" style="240" hidden="1" customWidth="1"/>
    <col min="6663" max="6910" width="7.875" style="240"/>
    <col min="6911" max="6911" width="35.75" style="240" customWidth="1"/>
    <col min="6912" max="6912" width="0" style="240" hidden="1" customWidth="1"/>
    <col min="6913" max="6914" width="12" style="240" customWidth="1"/>
    <col min="6915" max="6915" width="8" style="240" bestFit="1" customWidth="1"/>
    <col min="6916" max="6916" width="7.875" style="240" bestFit="1" customWidth="1"/>
    <col min="6917" max="6918" width="0" style="240" hidden="1" customWidth="1"/>
    <col min="6919" max="7166" width="7.875" style="240"/>
    <col min="7167" max="7167" width="35.75" style="240" customWidth="1"/>
    <col min="7168" max="7168" width="0" style="240" hidden="1" customWidth="1"/>
    <col min="7169" max="7170" width="12" style="240" customWidth="1"/>
    <col min="7171" max="7171" width="8" style="240" bestFit="1" customWidth="1"/>
    <col min="7172" max="7172" width="7.875" style="240" bestFit="1" customWidth="1"/>
    <col min="7173" max="7174" width="0" style="240" hidden="1" customWidth="1"/>
    <col min="7175" max="7422" width="7.875" style="240"/>
    <col min="7423" max="7423" width="35.75" style="240" customWidth="1"/>
    <col min="7424" max="7424" width="0" style="240" hidden="1" customWidth="1"/>
    <col min="7425" max="7426" width="12" style="240" customWidth="1"/>
    <col min="7427" max="7427" width="8" style="240" bestFit="1" customWidth="1"/>
    <col min="7428" max="7428" width="7.875" style="240" bestFit="1" customWidth="1"/>
    <col min="7429" max="7430" width="0" style="240" hidden="1" customWidth="1"/>
    <col min="7431" max="7678" width="7.875" style="240"/>
    <col min="7679" max="7679" width="35.75" style="240" customWidth="1"/>
    <col min="7680" max="7680" width="0" style="240" hidden="1" customWidth="1"/>
    <col min="7681" max="7682" width="12" style="240" customWidth="1"/>
    <col min="7683" max="7683" width="8" style="240" bestFit="1" customWidth="1"/>
    <col min="7684" max="7684" width="7.875" style="240" bestFit="1" customWidth="1"/>
    <col min="7685" max="7686" width="0" style="240" hidden="1" customWidth="1"/>
    <col min="7687" max="7934" width="7.875" style="240"/>
    <col min="7935" max="7935" width="35.75" style="240" customWidth="1"/>
    <col min="7936" max="7936" width="0" style="240" hidden="1" customWidth="1"/>
    <col min="7937" max="7938" width="12" style="240" customWidth="1"/>
    <col min="7939" max="7939" width="8" style="240" bestFit="1" customWidth="1"/>
    <col min="7940" max="7940" width="7.875" style="240" bestFit="1" customWidth="1"/>
    <col min="7941" max="7942" width="0" style="240" hidden="1" customWidth="1"/>
    <col min="7943" max="8190" width="7.875" style="240"/>
    <col min="8191" max="8191" width="35.75" style="240" customWidth="1"/>
    <col min="8192" max="8192" width="0" style="240" hidden="1" customWidth="1"/>
    <col min="8193" max="8194" width="12" style="240" customWidth="1"/>
    <col min="8195" max="8195" width="8" style="240" bestFit="1" customWidth="1"/>
    <col min="8196" max="8196" width="7.875" style="240" bestFit="1" customWidth="1"/>
    <col min="8197" max="8198" width="0" style="240" hidden="1" customWidth="1"/>
    <col min="8199" max="8446" width="7.875" style="240"/>
    <col min="8447" max="8447" width="35.75" style="240" customWidth="1"/>
    <col min="8448" max="8448" width="0" style="240" hidden="1" customWidth="1"/>
    <col min="8449" max="8450" width="12" style="240" customWidth="1"/>
    <col min="8451" max="8451" width="8" style="240" bestFit="1" customWidth="1"/>
    <col min="8452" max="8452" width="7.875" style="240" bestFit="1" customWidth="1"/>
    <col min="8453" max="8454" width="0" style="240" hidden="1" customWidth="1"/>
    <col min="8455" max="8702" width="7.875" style="240"/>
    <col min="8703" max="8703" width="35.75" style="240" customWidth="1"/>
    <col min="8704" max="8704" width="0" style="240" hidden="1" customWidth="1"/>
    <col min="8705" max="8706" width="12" style="240" customWidth="1"/>
    <col min="8707" max="8707" width="8" style="240" bestFit="1" customWidth="1"/>
    <col min="8708" max="8708" width="7.875" style="240" bestFit="1" customWidth="1"/>
    <col min="8709" max="8710" width="0" style="240" hidden="1" customWidth="1"/>
    <col min="8711" max="8958" width="7.875" style="240"/>
    <col min="8959" max="8959" width="35.75" style="240" customWidth="1"/>
    <col min="8960" max="8960" width="0" style="240" hidden="1" customWidth="1"/>
    <col min="8961" max="8962" width="12" style="240" customWidth="1"/>
    <col min="8963" max="8963" width="8" style="240" bestFit="1" customWidth="1"/>
    <col min="8964" max="8964" width="7.875" style="240" bestFit="1" customWidth="1"/>
    <col min="8965" max="8966" width="0" style="240" hidden="1" customWidth="1"/>
    <col min="8967" max="9214" width="7.875" style="240"/>
    <col min="9215" max="9215" width="35.75" style="240" customWidth="1"/>
    <col min="9216" max="9216" width="0" style="240" hidden="1" customWidth="1"/>
    <col min="9217" max="9218" width="12" style="240" customWidth="1"/>
    <col min="9219" max="9219" width="8" style="240" bestFit="1" customWidth="1"/>
    <col min="9220" max="9220" width="7.875" style="240" bestFit="1" customWidth="1"/>
    <col min="9221" max="9222" width="0" style="240" hidden="1" customWidth="1"/>
    <col min="9223" max="9470" width="7.875" style="240"/>
    <col min="9471" max="9471" width="35.75" style="240" customWidth="1"/>
    <col min="9472" max="9472" width="0" style="240" hidden="1" customWidth="1"/>
    <col min="9473" max="9474" width="12" style="240" customWidth="1"/>
    <col min="9475" max="9475" width="8" style="240" bestFit="1" customWidth="1"/>
    <col min="9476" max="9476" width="7.875" style="240" bestFit="1" customWidth="1"/>
    <col min="9477" max="9478" width="0" style="240" hidden="1" customWidth="1"/>
    <col min="9479" max="9726" width="7.875" style="240"/>
    <col min="9727" max="9727" width="35.75" style="240" customWidth="1"/>
    <col min="9728" max="9728" width="0" style="240" hidden="1" customWidth="1"/>
    <col min="9729" max="9730" width="12" style="240" customWidth="1"/>
    <col min="9731" max="9731" width="8" style="240" bestFit="1" customWidth="1"/>
    <col min="9732" max="9732" width="7.875" style="240" bestFit="1" customWidth="1"/>
    <col min="9733" max="9734" width="0" style="240" hidden="1" customWidth="1"/>
    <col min="9735" max="9982" width="7.875" style="240"/>
    <col min="9983" max="9983" width="35.75" style="240" customWidth="1"/>
    <col min="9984" max="9984" width="0" style="240" hidden="1" customWidth="1"/>
    <col min="9985" max="9986" width="12" style="240" customWidth="1"/>
    <col min="9987" max="9987" width="8" style="240" bestFit="1" customWidth="1"/>
    <col min="9988" max="9988" width="7.875" style="240" bestFit="1" customWidth="1"/>
    <col min="9989" max="9990" width="0" style="240" hidden="1" customWidth="1"/>
    <col min="9991" max="10238" width="7.875" style="240"/>
    <col min="10239" max="10239" width="35.75" style="240" customWidth="1"/>
    <col min="10240" max="10240" width="0" style="240" hidden="1" customWidth="1"/>
    <col min="10241" max="10242" width="12" style="240" customWidth="1"/>
    <col min="10243" max="10243" width="8" style="240" bestFit="1" customWidth="1"/>
    <col min="10244" max="10244" width="7.875" style="240" bestFit="1" customWidth="1"/>
    <col min="10245" max="10246" width="0" style="240" hidden="1" customWidth="1"/>
    <col min="10247" max="10494" width="7.875" style="240"/>
    <col min="10495" max="10495" width="35.75" style="240" customWidth="1"/>
    <col min="10496" max="10496" width="0" style="240" hidden="1" customWidth="1"/>
    <col min="10497" max="10498" width="12" style="240" customWidth="1"/>
    <col min="10499" max="10499" width="8" style="240" bestFit="1" customWidth="1"/>
    <col min="10500" max="10500" width="7.875" style="240" bestFit="1" customWidth="1"/>
    <col min="10501" max="10502" width="0" style="240" hidden="1" customWidth="1"/>
    <col min="10503" max="10750" width="7.875" style="240"/>
    <col min="10751" max="10751" width="35.75" style="240" customWidth="1"/>
    <col min="10752" max="10752" width="0" style="240" hidden="1" customWidth="1"/>
    <col min="10753" max="10754" width="12" style="240" customWidth="1"/>
    <col min="10755" max="10755" width="8" style="240" bestFit="1" customWidth="1"/>
    <col min="10756" max="10756" width="7.875" style="240" bestFit="1" customWidth="1"/>
    <col min="10757" max="10758" width="0" style="240" hidden="1" customWidth="1"/>
    <col min="10759" max="11006" width="7.875" style="240"/>
    <col min="11007" max="11007" width="35.75" style="240" customWidth="1"/>
    <col min="11008" max="11008" width="0" style="240" hidden="1" customWidth="1"/>
    <col min="11009" max="11010" width="12" style="240" customWidth="1"/>
    <col min="11011" max="11011" width="8" style="240" bestFit="1" customWidth="1"/>
    <col min="11012" max="11012" width="7.875" style="240" bestFit="1" customWidth="1"/>
    <col min="11013" max="11014" width="0" style="240" hidden="1" customWidth="1"/>
    <col min="11015" max="11262" width="7.875" style="240"/>
    <col min="11263" max="11263" width="35.75" style="240" customWidth="1"/>
    <col min="11264" max="11264" width="0" style="240" hidden="1" customWidth="1"/>
    <col min="11265" max="11266" width="12" style="240" customWidth="1"/>
    <col min="11267" max="11267" width="8" style="240" bestFit="1" customWidth="1"/>
    <col min="11268" max="11268" width="7.875" style="240" bestFit="1" customWidth="1"/>
    <col min="11269" max="11270" width="0" style="240" hidden="1" customWidth="1"/>
    <col min="11271" max="11518" width="7.875" style="240"/>
    <col min="11519" max="11519" width="35.75" style="240" customWidth="1"/>
    <col min="11520" max="11520" width="0" style="240" hidden="1" customWidth="1"/>
    <col min="11521" max="11522" width="12" style="240" customWidth="1"/>
    <col min="11523" max="11523" width="8" style="240" bestFit="1" customWidth="1"/>
    <col min="11524" max="11524" width="7.875" style="240" bestFit="1" customWidth="1"/>
    <col min="11525" max="11526" width="0" style="240" hidden="1" customWidth="1"/>
    <col min="11527" max="11774" width="7.875" style="240"/>
    <col min="11775" max="11775" width="35.75" style="240" customWidth="1"/>
    <col min="11776" max="11776" width="0" style="240" hidden="1" customWidth="1"/>
    <col min="11777" max="11778" width="12" style="240" customWidth="1"/>
    <col min="11779" max="11779" width="8" style="240" bestFit="1" customWidth="1"/>
    <col min="11780" max="11780" width="7.875" style="240" bestFit="1" customWidth="1"/>
    <col min="11781" max="11782" width="0" style="240" hidden="1" customWidth="1"/>
    <col min="11783" max="12030" width="7.875" style="240"/>
    <col min="12031" max="12031" width="35.75" style="240" customWidth="1"/>
    <col min="12032" max="12032" width="0" style="240" hidden="1" customWidth="1"/>
    <col min="12033" max="12034" width="12" style="240" customWidth="1"/>
    <col min="12035" max="12035" width="8" style="240" bestFit="1" customWidth="1"/>
    <col min="12036" max="12036" width="7.875" style="240" bestFit="1" customWidth="1"/>
    <col min="12037" max="12038" width="0" style="240" hidden="1" customWidth="1"/>
    <col min="12039" max="12286" width="7.875" style="240"/>
    <col min="12287" max="12287" width="35.75" style="240" customWidth="1"/>
    <col min="12288" max="12288" width="0" style="240" hidden="1" customWidth="1"/>
    <col min="12289" max="12290" width="12" style="240" customWidth="1"/>
    <col min="12291" max="12291" width="8" style="240" bestFit="1" customWidth="1"/>
    <col min="12292" max="12292" width="7.875" style="240" bestFit="1" customWidth="1"/>
    <col min="12293" max="12294" width="0" style="240" hidden="1" customWidth="1"/>
    <col min="12295" max="12542" width="7.875" style="240"/>
    <col min="12543" max="12543" width="35.75" style="240" customWidth="1"/>
    <col min="12544" max="12544" width="0" style="240" hidden="1" customWidth="1"/>
    <col min="12545" max="12546" width="12" style="240" customWidth="1"/>
    <col min="12547" max="12547" width="8" style="240" bestFit="1" customWidth="1"/>
    <col min="12548" max="12548" width="7.875" style="240" bestFit="1" customWidth="1"/>
    <col min="12549" max="12550" width="0" style="240" hidden="1" customWidth="1"/>
    <col min="12551" max="12798" width="7.875" style="240"/>
    <col min="12799" max="12799" width="35.75" style="240" customWidth="1"/>
    <col min="12800" max="12800" width="0" style="240" hidden="1" customWidth="1"/>
    <col min="12801" max="12802" width="12" style="240" customWidth="1"/>
    <col min="12803" max="12803" width="8" style="240" bestFit="1" customWidth="1"/>
    <col min="12804" max="12804" width="7.875" style="240" bestFit="1" customWidth="1"/>
    <col min="12805" max="12806" width="0" style="240" hidden="1" customWidth="1"/>
    <col min="12807" max="13054" width="7.875" style="240"/>
    <col min="13055" max="13055" width="35.75" style="240" customWidth="1"/>
    <col min="13056" max="13056" width="0" style="240" hidden="1" customWidth="1"/>
    <col min="13057" max="13058" width="12" style="240" customWidth="1"/>
    <col min="13059" max="13059" width="8" style="240" bestFit="1" customWidth="1"/>
    <col min="13060" max="13060" width="7.875" style="240" bestFit="1" customWidth="1"/>
    <col min="13061" max="13062" width="0" style="240" hidden="1" customWidth="1"/>
    <col min="13063" max="13310" width="7.875" style="240"/>
    <col min="13311" max="13311" width="35.75" style="240" customWidth="1"/>
    <col min="13312" max="13312" width="0" style="240" hidden="1" customWidth="1"/>
    <col min="13313" max="13314" width="12" style="240" customWidth="1"/>
    <col min="13315" max="13315" width="8" style="240" bestFit="1" customWidth="1"/>
    <col min="13316" max="13316" width="7.875" style="240" bestFit="1" customWidth="1"/>
    <col min="13317" max="13318" width="0" style="240" hidden="1" customWidth="1"/>
    <col min="13319" max="13566" width="7.875" style="240"/>
    <col min="13567" max="13567" width="35.75" style="240" customWidth="1"/>
    <col min="13568" max="13568" width="0" style="240" hidden="1" customWidth="1"/>
    <col min="13569" max="13570" width="12" style="240" customWidth="1"/>
    <col min="13571" max="13571" width="8" style="240" bestFit="1" customWidth="1"/>
    <col min="13572" max="13572" width="7.875" style="240" bestFit="1" customWidth="1"/>
    <col min="13573" max="13574" width="0" style="240" hidden="1" customWidth="1"/>
    <col min="13575" max="13822" width="7.875" style="240"/>
    <col min="13823" max="13823" width="35.75" style="240" customWidth="1"/>
    <col min="13824" max="13824" width="0" style="240" hidden="1" customWidth="1"/>
    <col min="13825" max="13826" width="12" style="240" customWidth="1"/>
    <col min="13827" max="13827" width="8" style="240" bestFit="1" customWidth="1"/>
    <col min="13828" max="13828" width="7.875" style="240" bestFit="1" customWidth="1"/>
    <col min="13829" max="13830" width="0" style="240" hidden="1" customWidth="1"/>
    <col min="13831" max="14078" width="7.875" style="240"/>
    <col min="14079" max="14079" width="35.75" style="240" customWidth="1"/>
    <col min="14080" max="14080" width="0" style="240" hidden="1" customWidth="1"/>
    <col min="14081" max="14082" width="12" style="240" customWidth="1"/>
    <col min="14083" max="14083" width="8" style="240" bestFit="1" customWidth="1"/>
    <col min="14084" max="14084" width="7.875" style="240" bestFit="1" customWidth="1"/>
    <col min="14085" max="14086" width="0" style="240" hidden="1" customWidth="1"/>
    <col min="14087" max="14334" width="7.875" style="240"/>
    <col min="14335" max="14335" width="35.75" style="240" customWidth="1"/>
    <col min="14336" max="14336" width="0" style="240" hidden="1" customWidth="1"/>
    <col min="14337" max="14338" width="12" style="240" customWidth="1"/>
    <col min="14339" max="14339" width="8" style="240" bestFit="1" customWidth="1"/>
    <col min="14340" max="14340" width="7.875" style="240" bestFit="1" customWidth="1"/>
    <col min="14341" max="14342" width="0" style="240" hidden="1" customWidth="1"/>
    <col min="14343" max="14590" width="7.875" style="240"/>
    <col min="14591" max="14591" width="35.75" style="240" customWidth="1"/>
    <col min="14592" max="14592" width="0" style="240" hidden="1" customWidth="1"/>
    <col min="14593" max="14594" width="12" style="240" customWidth="1"/>
    <col min="14595" max="14595" width="8" style="240" bestFit="1" customWidth="1"/>
    <col min="14596" max="14596" width="7.875" style="240" bestFit="1" customWidth="1"/>
    <col min="14597" max="14598" width="0" style="240" hidden="1" customWidth="1"/>
    <col min="14599" max="14846" width="7.875" style="240"/>
    <col min="14847" max="14847" width="35.75" style="240" customWidth="1"/>
    <col min="14848" max="14848" width="0" style="240" hidden="1" customWidth="1"/>
    <col min="14849" max="14850" width="12" style="240" customWidth="1"/>
    <col min="14851" max="14851" width="8" style="240" bestFit="1" customWidth="1"/>
    <col min="14852" max="14852" width="7.875" style="240" bestFit="1" customWidth="1"/>
    <col min="14853" max="14854" width="0" style="240" hidden="1" customWidth="1"/>
    <col min="14855" max="15102" width="7.875" style="240"/>
    <col min="15103" max="15103" width="35.75" style="240" customWidth="1"/>
    <col min="15104" max="15104" width="0" style="240" hidden="1" customWidth="1"/>
    <col min="15105" max="15106" width="12" style="240" customWidth="1"/>
    <col min="15107" max="15107" width="8" style="240" bestFit="1" customWidth="1"/>
    <col min="15108" max="15108" width="7.875" style="240" bestFit="1" customWidth="1"/>
    <col min="15109" max="15110" width="0" style="240" hidden="1" customWidth="1"/>
    <col min="15111" max="15358" width="7.875" style="240"/>
    <col min="15359" max="15359" width="35.75" style="240" customWidth="1"/>
    <col min="15360" max="15360" width="0" style="240" hidden="1" customWidth="1"/>
    <col min="15361" max="15362" width="12" style="240" customWidth="1"/>
    <col min="15363" max="15363" width="8" style="240" bestFit="1" customWidth="1"/>
    <col min="15364" max="15364" width="7.875" style="240" bestFit="1" customWidth="1"/>
    <col min="15365" max="15366" width="0" style="240" hidden="1" customWidth="1"/>
    <col min="15367" max="15614" width="7.875" style="240"/>
    <col min="15615" max="15615" width="35.75" style="240" customWidth="1"/>
    <col min="15616" max="15616" width="0" style="240" hidden="1" customWidth="1"/>
    <col min="15617" max="15618" width="12" style="240" customWidth="1"/>
    <col min="15619" max="15619" width="8" style="240" bestFit="1" customWidth="1"/>
    <col min="15620" max="15620" width="7.875" style="240" bestFit="1" customWidth="1"/>
    <col min="15621" max="15622" width="0" style="240" hidden="1" customWidth="1"/>
    <col min="15623" max="15870" width="7.875" style="240"/>
    <col min="15871" max="15871" width="35.75" style="240" customWidth="1"/>
    <col min="15872" max="15872" width="0" style="240" hidden="1" customWidth="1"/>
    <col min="15873" max="15874" width="12" style="240" customWidth="1"/>
    <col min="15875" max="15875" width="8" style="240" bestFit="1" customWidth="1"/>
    <col min="15876" max="15876" width="7.875" style="240" bestFit="1" customWidth="1"/>
    <col min="15877" max="15878" width="0" style="240" hidden="1" customWidth="1"/>
    <col min="15879" max="16126" width="7.875" style="240"/>
    <col min="16127" max="16127" width="35.75" style="240" customWidth="1"/>
    <col min="16128" max="16128" width="0" style="240" hidden="1" customWidth="1"/>
    <col min="16129" max="16130" width="12" style="240" customWidth="1"/>
    <col min="16131" max="16131" width="8" style="240" bestFit="1" customWidth="1"/>
    <col min="16132" max="16132" width="7.875" style="240" bestFit="1" customWidth="1"/>
    <col min="16133" max="16134" width="0" style="240" hidden="1" customWidth="1"/>
    <col min="16135" max="16384" width="7.875" style="240"/>
  </cols>
  <sheetData>
    <row r="1" spans="1:5" ht="27" customHeight="1">
      <c r="A1" s="238" t="s">
        <v>162</v>
      </c>
      <c r="B1" s="239"/>
    </row>
    <row r="2" spans="1:5" ht="39.950000000000003" customHeight="1">
      <c r="A2" s="241" t="s">
        <v>141</v>
      </c>
      <c r="B2" s="242"/>
    </row>
    <row r="3" spans="1:5" s="245" customFormat="1" ht="18.75" customHeight="1">
      <c r="A3" s="243"/>
      <c r="B3" s="244" t="s">
        <v>63</v>
      </c>
    </row>
    <row r="4" spans="1:5" s="249" customFormat="1" ht="53.25" customHeight="1">
      <c r="A4" s="246" t="s">
        <v>111</v>
      </c>
      <c r="B4" s="247" t="s">
        <v>246</v>
      </c>
      <c r="C4" s="248"/>
    </row>
    <row r="5" spans="1:5" s="252" customFormat="1" ht="21.75" customHeight="1">
      <c r="A5" s="250" t="s">
        <v>211</v>
      </c>
      <c r="B5" s="184">
        <v>707.4</v>
      </c>
      <c r="C5" s="251"/>
    </row>
    <row r="6" spans="1:5" s="245" customFormat="1" ht="21.75" customHeight="1">
      <c r="A6" s="250" t="s">
        <v>212</v>
      </c>
      <c r="B6" s="184">
        <v>294.10000000000002</v>
      </c>
      <c r="C6" s="253"/>
      <c r="E6" s="245">
        <v>988753</v>
      </c>
    </row>
    <row r="7" spans="1:5" s="245" customFormat="1" ht="21.75" customHeight="1">
      <c r="A7" s="168" t="s">
        <v>213</v>
      </c>
      <c r="B7" s="184">
        <v>73</v>
      </c>
      <c r="C7" s="253"/>
      <c r="E7" s="245">
        <v>822672</v>
      </c>
    </row>
    <row r="8" spans="1:5" s="255" customFormat="1" ht="21.75" customHeight="1">
      <c r="A8" s="250" t="s">
        <v>214</v>
      </c>
      <c r="B8" s="184"/>
      <c r="C8" s="254"/>
    </row>
    <row r="9" spans="1:5" ht="21.75" customHeight="1">
      <c r="A9" s="250" t="s">
        <v>420</v>
      </c>
      <c r="B9" s="184">
        <v>30.4</v>
      </c>
    </row>
    <row r="10" spans="1:5" ht="21.75" customHeight="1">
      <c r="A10" s="250" t="s">
        <v>215</v>
      </c>
      <c r="B10" s="184"/>
    </row>
    <row r="11" spans="1:5" ht="21.75" customHeight="1">
      <c r="A11" s="168" t="s">
        <v>216</v>
      </c>
      <c r="B11" s="184"/>
    </row>
    <row r="12" spans="1:5" ht="21.75" customHeight="1">
      <c r="A12" s="250" t="s">
        <v>217</v>
      </c>
      <c r="B12" s="184"/>
    </row>
    <row r="13" spans="1:5" ht="21.75" customHeight="1">
      <c r="A13" s="250" t="s">
        <v>218</v>
      </c>
      <c r="B13" s="184"/>
    </row>
    <row r="14" spans="1:5" ht="21.75" customHeight="1">
      <c r="A14" s="250" t="s">
        <v>219</v>
      </c>
      <c r="B14" s="184"/>
    </row>
    <row r="15" spans="1:5" ht="21.75" customHeight="1">
      <c r="A15" s="250" t="s">
        <v>220</v>
      </c>
      <c r="B15" s="184"/>
    </row>
    <row r="16" spans="1:5" ht="21.75" customHeight="1">
      <c r="A16" s="250" t="s">
        <v>221</v>
      </c>
      <c r="B16" s="184"/>
    </row>
    <row r="17" spans="1:2" ht="21.75" customHeight="1">
      <c r="A17" s="250" t="s">
        <v>222</v>
      </c>
      <c r="B17" s="184"/>
    </row>
    <row r="18" spans="1:2" ht="21.75" customHeight="1">
      <c r="A18" s="250" t="s">
        <v>223</v>
      </c>
      <c r="B18" s="184"/>
    </row>
    <row r="19" spans="1:2" ht="21.75" customHeight="1">
      <c r="A19" s="250" t="s">
        <v>421</v>
      </c>
      <c r="B19" s="184">
        <v>300.10000000000002</v>
      </c>
    </row>
    <row r="20" spans="1:2" ht="21.75" customHeight="1">
      <c r="A20" s="256" t="s">
        <v>224</v>
      </c>
      <c r="B20" s="184"/>
    </row>
    <row r="21" spans="1:2" ht="21.75" customHeight="1">
      <c r="A21" s="250" t="s">
        <v>225</v>
      </c>
      <c r="B21" s="184"/>
    </row>
    <row r="22" spans="1:2" ht="21.75" customHeight="1">
      <c r="A22" s="257" t="s">
        <v>226</v>
      </c>
      <c r="B22" s="184"/>
    </row>
    <row r="23" spans="1:2" ht="21.75" customHeight="1">
      <c r="A23" s="257" t="s">
        <v>422</v>
      </c>
      <c r="B23" s="184">
        <v>9.8000000000000007</v>
      </c>
    </row>
    <row r="24" spans="1:2" ht="21.75" customHeight="1">
      <c r="A24" s="250" t="s">
        <v>227</v>
      </c>
      <c r="B24" s="184">
        <v>936.1</v>
      </c>
    </row>
    <row r="25" spans="1:2" ht="21.75" customHeight="1">
      <c r="A25" s="258" t="s">
        <v>245</v>
      </c>
      <c r="B25" s="259">
        <v>1643.5</v>
      </c>
    </row>
    <row r="26" spans="1:2" ht="21.75" customHeight="1">
      <c r="B26" s="260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9"/>
  <sheetViews>
    <sheetView workbookViewId="0">
      <selection activeCell="B6" sqref="B6"/>
    </sheetView>
  </sheetViews>
  <sheetFormatPr defaultRowHeight="15.75"/>
  <cols>
    <col min="1" max="1" width="41.625" style="219" customWidth="1"/>
    <col min="2" max="2" width="24.5" style="220" customWidth="1"/>
    <col min="3" max="16384" width="9" style="219"/>
  </cols>
  <sheetData>
    <row r="1" spans="1:2" ht="26.25" customHeight="1">
      <c r="A1" s="218" t="s">
        <v>163</v>
      </c>
    </row>
    <row r="2" spans="1:2" ht="24.75" customHeight="1">
      <c r="A2" s="279" t="s">
        <v>158</v>
      </c>
      <c r="B2" s="279"/>
    </row>
    <row r="3" spans="1:2" s="218" customFormat="1" ht="24" customHeight="1">
      <c r="B3" s="221" t="s">
        <v>39</v>
      </c>
    </row>
    <row r="4" spans="1:2" s="224" customFormat="1" ht="53.25" customHeight="1">
      <c r="A4" s="261" t="s">
        <v>134</v>
      </c>
      <c r="B4" s="223" t="s">
        <v>246</v>
      </c>
    </row>
    <row r="5" spans="1:2" s="228" customFormat="1" ht="27" customHeight="1">
      <c r="A5" s="180" t="s">
        <v>123</v>
      </c>
      <c r="B5" s="262">
        <v>816.3</v>
      </c>
    </row>
    <row r="6" spans="1:2" s="228" customFormat="1" ht="21" customHeight="1">
      <c r="A6" s="294" t="s">
        <v>629</v>
      </c>
      <c r="B6" s="295">
        <v>816.3</v>
      </c>
    </row>
    <row r="7" spans="1:2">
      <c r="A7" s="180" t="s">
        <v>128</v>
      </c>
      <c r="B7" s="262"/>
    </row>
    <row r="8" spans="1:2">
      <c r="A8" s="269" t="s">
        <v>4</v>
      </c>
      <c r="B8" s="262"/>
    </row>
    <row r="9" spans="1:2">
      <c r="A9" s="270" t="s">
        <v>9</v>
      </c>
      <c r="B9" s="268"/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46"/>
  <sheetViews>
    <sheetView tabSelected="1" workbookViewId="0">
      <selection activeCell="AB5" sqref="AB5"/>
    </sheetView>
  </sheetViews>
  <sheetFormatPr defaultColWidth="7" defaultRowHeight="15"/>
  <cols>
    <col min="1" max="1" width="35.125" style="192" customWidth="1"/>
    <col min="2" max="2" width="29.625" style="265" customWidth="1"/>
    <col min="3" max="3" width="10.375" style="170" hidden="1" customWidth="1"/>
    <col min="4" max="4" width="9.625" style="208" hidden="1" customWidth="1"/>
    <col min="5" max="5" width="8.125" style="208" hidden="1" customWidth="1"/>
    <col min="6" max="6" width="9.625" style="209" hidden="1" customWidth="1"/>
    <col min="7" max="7" width="17.5" style="209" hidden="1" customWidth="1"/>
    <col min="8" max="8" width="12.5" style="210" hidden="1" customWidth="1"/>
    <col min="9" max="9" width="7" style="211" hidden="1" customWidth="1"/>
    <col min="10" max="11" width="7" style="208" hidden="1" customWidth="1"/>
    <col min="12" max="12" width="13.875" style="208" hidden="1" customWidth="1"/>
    <col min="13" max="13" width="7.875" style="208" hidden="1" customWidth="1"/>
    <col min="14" max="14" width="9.5" style="208" hidden="1" customWidth="1"/>
    <col min="15" max="15" width="6.875" style="208" hidden="1" customWidth="1"/>
    <col min="16" max="16" width="9" style="208" hidden="1" customWidth="1"/>
    <col min="17" max="17" width="5.875" style="208" hidden="1" customWidth="1"/>
    <col min="18" max="18" width="5.25" style="208" hidden="1" customWidth="1"/>
    <col min="19" max="19" width="6.5" style="208" hidden="1" customWidth="1"/>
    <col min="20" max="21" width="7" style="208" hidden="1" customWidth="1"/>
    <col min="22" max="22" width="10.625" style="208" hidden="1" customWidth="1"/>
    <col min="23" max="23" width="10.5" style="208" hidden="1" customWidth="1"/>
    <col min="24" max="24" width="7" style="208" hidden="1" customWidth="1"/>
    <col min="25" max="16384" width="7" style="208"/>
  </cols>
  <sheetData>
    <row r="1" spans="1:24" ht="29.25" customHeight="1">
      <c r="A1" s="264" t="s">
        <v>135</v>
      </c>
    </row>
    <row r="2" spans="1:24" ht="28.5" customHeight="1">
      <c r="A2" s="285" t="s">
        <v>143</v>
      </c>
      <c r="B2" s="286"/>
      <c r="F2" s="208"/>
      <c r="G2" s="208"/>
      <c r="H2" s="208"/>
    </row>
    <row r="3" spans="1:24" s="170" customFormat="1" ht="21.75" customHeight="1">
      <c r="A3" s="192"/>
      <c r="B3" s="266" t="s">
        <v>23</v>
      </c>
      <c r="D3" s="170">
        <v>12.11</v>
      </c>
      <c r="F3" s="170">
        <v>12.22</v>
      </c>
      <c r="I3" s="173"/>
      <c r="L3" s="170">
        <v>1.2</v>
      </c>
    </row>
    <row r="4" spans="1:24" s="170" customFormat="1" ht="39" customHeight="1">
      <c r="A4" s="267" t="s">
        <v>122</v>
      </c>
      <c r="B4" s="296" t="s">
        <v>184</v>
      </c>
      <c r="F4" s="205" t="s">
        <v>26</v>
      </c>
      <c r="G4" s="205" t="s">
        <v>27</v>
      </c>
      <c r="H4" s="205" t="s">
        <v>28</v>
      </c>
      <c r="I4" s="173"/>
      <c r="L4" s="205" t="s">
        <v>26</v>
      </c>
      <c r="M4" s="206" t="s">
        <v>27</v>
      </c>
      <c r="N4" s="205" t="s">
        <v>28</v>
      </c>
    </row>
    <row r="5" spans="1:24" s="192" customFormat="1" ht="29.25" customHeight="1">
      <c r="A5" s="180" t="s">
        <v>123</v>
      </c>
      <c r="B5" s="262">
        <f>B6+B24</f>
        <v>816.3</v>
      </c>
      <c r="C5" s="192">
        <v>105429</v>
      </c>
      <c r="D5" s="192">
        <v>595734.14</v>
      </c>
      <c r="E5" s="192">
        <f>104401+13602</f>
        <v>118003</v>
      </c>
      <c r="F5" s="193" t="s">
        <v>8</v>
      </c>
      <c r="G5" s="193" t="s">
        <v>29</v>
      </c>
      <c r="H5" s="193">
        <v>596221.15</v>
      </c>
      <c r="I5" s="192" t="e">
        <f>F5-A5</f>
        <v>#VALUE!</v>
      </c>
      <c r="J5" s="192">
        <f t="shared" ref="J5:J29" si="0">H5-B5</f>
        <v>595404.85</v>
      </c>
      <c r="K5" s="192">
        <v>75943</v>
      </c>
      <c r="L5" s="193" t="s">
        <v>8</v>
      </c>
      <c r="M5" s="193" t="s">
        <v>29</v>
      </c>
      <c r="N5" s="193">
        <v>643048.94999999995</v>
      </c>
      <c r="O5" s="192" t="e">
        <f>L5-A5</f>
        <v>#VALUE!</v>
      </c>
      <c r="P5" s="192">
        <f t="shared" ref="P5:P29" si="1">N5-B5</f>
        <v>642232.64999999991</v>
      </c>
      <c r="R5" s="192">
        <v>717759</v>
      </c>
      <c r="T5" s="194" t="s">
        <v>8</v>
      </c>
      <c r="U5" s="194" t="s">
        <v>29</v>
      </c>
      <c r="V5" s="194">
        <v>659380.53</v>
      </c>
      <c r="W5" s="192">
        <f t="shared" ref="W5:W29" si="2">B5-V5</f>
        <v>-658564.23</v>
      </c>
      <c r="X5" s="192" t="e">
        <f>T5-A5</f>
        <v>#VALUE!</v>
      </c>
    </row>
    <row r="6" spans="1:24" s="192" customFormat="1" ht="29.25" customHeight="1">
      <c r="A6" s="263" t="s">
        <v>423</v>
      </c>
      <c r="B6" s="164">
        <v>788.4</v>
      </c>
      <c r="F6" s="193"/>
      <c r="G6" s="193"/>
      <c r="H6" s="193"/>
      <c r="L6" s="193"/>
      <c r="M6" s="193"/>
      <c r="N6" s="193"/>
      <c r="T6" s="194"/>
      <c r="U6" s="194"/>
      <c r="V6" s="194"/>
    </row>
    <row r="7" spans="1:24" s="192" customFormat="1" ht="29.25" customHeight="1">
      <c r="A7" s="263" t="s">
        <v>424</v>
      </c>
      <c r="B7" s="164"/>
      <c r="F7" s="193"/>
      <c r="G7" s="193"/>
      <c r="H7" s="193"/>
      <c r="L7" s="193"/>
      <c r="M7" s="193"/>
      <c r="N7" s="193"/>
      <c r="T7" s="194"/>
      <c r="U7" s="194"/>
      <c r="V7" s="194"/>
    </row>
    <row r="8" spans="1:24" s="192" customFormat="1" ht="29.25" customHeight="1">
      <c r="A8" s="263" t="s">
        <v>425</v>
      </c>
      <c r="B8" s="164"/>
      <c r="F8" s="193"/>
      <c r="G8" s="193"/>
      <c r="H8" s="193"/>
      <c r="L8" s="193"/>
      <c r="M8" s="193"/>
      <c r="N8" s="193"/>
      <c r="T8" s="194"/>
      <c r="U8" s="194"/>
      <c r="V8" s="194"/>
    </row>
    <row r="9" spans="1:24" s="192" customFormat="1" ht="29.25" customHeight="1">
      <c r="A9" s="263" t="s">
        <v>426</v>
      </c>
      <c r="B9" s="164"/>
      <c r="F9" s="193"/>
      <c r="G9" s="193"/>
      <c r="H9" s="193"/>
      <c r="L9" s="193"/>
      <c r="M9" s="193"/>
      <c r="N9" s="193"/>
      <c r="T9" s="194"/>
      <c r="U9" s="194"/>
      <c r="V9" s="194"/>
    </row>
    <row r="10" spans="1:24" s="192" customFormat="1" ht="29.25" customHeight="1">
      <c r="A10" s="263" t="s">
        <v>427</v>
      </c>
      <c r="B10" s="164"/>
      <c r="F10" s="193"/>
      <c r="G10" s="193"/>
      <c r="H10" s="193"/>
      <c r="L10" s="193"/>
      <c r="M10" s="193"/>
      <c r="N10" s="193"/>
      <c r="T10" s="194"/>
      <c r="U10" s="194"/>
      <c r="V10" s="194"/>
    </row>
    <row r="11" spans="1:24" s="192" customFormat="1" ht="29.25" customHeight="1">
      <c r="A11" s="263" t="s">
        <v>428</v>
      </c>
      <c r="B11" s="164"/>
      <c r="F11" s="193"/>
      <c r="G11" s="193"/>
      <c r="H11" s="193"/>
      <c r="L11" s="193"/>
      <c r="M11" s="193"/>
      <c r="N11" s="193"/>
      <c r="T11" s="194"/>
      <c r="U11" s="194"/>
      <c r="V11" s="194"/>
    </row>
    <row r="12" spans="1:24" s="192" customFormat="1" ht="29.25" customHeight="1">
      <c r="A12" s="263" t="s">
        <v>429</v>
      </c>
      <c r="B12" s="164"/>
      <c r="F12" s="193"/>
      <c r="G12" s="193"/>
      <c r="H12" s="193"/>
      <c r="L12" s="193"/>
      <c r="M12" s="193"/>
      <c r="N12" s="193"/>
      <c r="T12" s="194"/>
      <c r="U12" s="194"/>
      <c r="V12" s="194"/>
    </row>
    <row r="13" spans="1:24" s="192" customFormat="1" ht="29.25" customHeight="1">
      <c r="A13" s="263" t="s">
        <v>430</v>
      </c>
      <c r="B13" s="164"/>
      <c r="F13" s="193"/>
      <c r="G13" s="193"/>
      <c r="H13" s="193"/>
      <c r="L13" s="193"/>
      <c r="M13" s="193"/>
      <c r="N13" s="193"/>
      <c r="T13" s="194"/>
      <c r="U13" s="194"/>
      <c r="V13" s="194"/>
    </row>
    <row r="14" spans="1:24" s="192" customFormat="1" ht="29.25" customHeight="1">
      <c r="A14" s="263" t="s">
        <v>431</v>
      </c>
      <c r="B14" s="164"/>
      <c r="F14" s="193"/>
      <c r="G14" s="193"/>
      <c r="H14" s="193"/>
      <c r="L14" s="193"/>
      <c r="M14" s="193"/>
      <c r="N14" s="193"/>
      <c r="T14" s="194"/>
      <c r="U14" s="194"/>
      <c r="V14" s="194"/>
    </row>
    <row r="15" spans="1:24" s="192" customFormat="1" ht="29.25" customHeight="1">
      <c r="A15" s="263" t="s">
        <v>432</v>
      </c>
      <c r="B15" s="164"/>
      <c r="F15" s="193"/>
      <c r="G15" s="193"/>
      <c r="H15" s="193"/>
      <c r="L15" s="193"/>
      <c r="M15" s="193"/>
      <c r="N15" s="193"/>
      <c r="T15" s="194"/>
      <c r="U15" s="194"/>
      <c r="V15" s="194"/>
    </row>
    <row r="16" spans="1:24" s="192" customFormat="1" ht="29.25" customHeight="1">
      <c r="A16" s="263" t="s">
        <v>433</v>
      </c>
      <c r="B16" s="164"/>
      <c r="F16" s="193"/>
      <c r="G16" s="193"/>
      <c r="H16" s="193"/>
      <c r="L16" s="193"/>
      <c r="M16" s="193"/>
      <c r="N16" s="193"/>
      <c r="T16" s="194"/>
      <c r="U16" s="194"/>
      <c r="V16" s="194"/>
    </row>
    <row r="17" spans="1:24" s="192" customFormat="1" ht="29.25" customHeight="1">
      <c r="A17" s="263" t="s">
        <v>434</v>
      </c>
      <c r="B17" s="164"/>
      <c r="F17" s="193"/>
      <c r="G17" s="193"/>
      <c r="H17" s="193"/>
      <c r="L17" s="193"/>
      <c r="M17" s="193"/>
      <c r="N17" s="193"/>
      <c r="T17" s="194"/>
      <c r="U17" s="194"/>
      <c r="V17" s="194"/>
    </row>
    <row r="18" spans="1:24" s="192" customFormat="1" ht="29.25" customHeight="1">
      <c r="A18" s="263" t="s">
        <v>435</v>
      </c>
      <c r="B18" s="164"/>
      <c r="F18" s="193"/>
      <c r="G18" s="193"/>
      <c r="H18" s="193"/>
      <c r="L18" s="193"/>
      <c r="M18" s="193"/>
      <c r="N18" s="193"/>
      <c r="T18" s="194"/>
      <c r="U18" s="194"/>
      <c r="V18" s="194"/>
    </row>
    <row r="19" spans="1:24" s="192" customFormat="1" ht="29.25" customHeight="1">
      <c r="A19" s="263" t="s">
        <v>436</v>
      </c>
      <c r="B19" s="164"/>
      <c r="F19" s="193"/>
      <c r="G19" s="193"/>
      <c r="H19" s="193"/>
      <c r="L19" s="193"/>
      <c r="M19" s="193"/>
      <c r="N19" s="193"/>
      <c r="T19" s="194"/>
      <c r="U19" s="194"/>
      <c r="V19" s="194"/>
    </row>
    <row r="20" spans="1:24" s="192" customFormat="1" ht="29.25" customHeight="1">
      <c r="A20" s="263" t="s">
        <v>437</v>
      </c>
      <c r="B20" s="164"/>
      <c r="F20" s="193"/>
      <c r="G20" s="193"/>
      <c r="H20" s="193"/>
      <c r="L20" s="193"/>
      <c r="M20" s="193"/>
      <c r="N20" s="193"/>
      <c r="T20" s="194"/>
      <c r="U20" s="194"/>
      <c r="V20" s="194"/>
    </row>
    <row r="21" spans="1:24" s="192" customFormat="1" ht="29.25" customHeight="1">
      <c r="A21" s="263" t="s">
        <v>438</v>
      </c>
      <c r="B21" s="164"/>
      <c r="F21" s="193"/>
      <c r="G21" s="193"/>
      <c r="H21" s="193"/>
      <c r="L21" s="193"/>
      <c r="M21" s="193"/>
      <c r="N21" s="193"/>
      <c r="T21" s="194"/>
      <c r="U21" s="194"/>
      <c r="V21" s="194"/>
    </row>
    <row r="22" spans="1:24" s="192" customFormat="1" ht="29.25" customHeight="1">
      <c r="A22" s="263" t="s">
        <v>439</v>
      </c>
      <c r="B22" s="164"/>
      <c r="F22" s="193"/>
      <c r="G22" s="193"/>
      <c r="H22" s="193"/>
      <c r="L22" s="193"/>
      <c r="M22" s="193"/>
      <c r="N22" s="193"/>
      <c r="T22" s="194"/>
      <c r="U22" s="194"/>
      <c r="V22" s="194"/>
    </row>
    <row r="23" spans="1:24" s="192" customFormat="1" ht="29.25" customHeight="1">
      <c r="A23" s="263" t="s">
        <v>440</v>
      </c>
      <c r="B23" s="164"/>
      <c r="F23" s="193"/>
      <c r="G23" s="193"/>
      <c r="H23" s="193"/>
      <c r="L23" s="193"/>
      <c r="M23" s="193"/>
      <c r="N23" s="193"/>
      <c r="T23" s="194"/>
      <c r="U23" s="194"/>
      <c r="V23" s="194"/>
    </row>
    <row r="24" spans="1:24" s="192" customFormat="1" ht="29.25" customHeight="1">
      <c r="A24" s="263" t="s">
        <v>414</v>
      </c>
      <c r="B24" s="164">
        <v>27.9</v>
      </c>
      <c r="F24" s="193"/>
      <c r="G24" s="193"/>
      <c r="H24" s="193"/>
      <c r="L24" s="193"/>
      <c r="M24" s="193"/>
      <c r="N24" s="193"/>
      <c r="T24" s="194"/>
      <c r="U24" s="194"/>
      <c r="V24" s="194"/>
    </row>
    <row r="25" spans="1:24" s="192" customFormat="1" ht="29.25" customHeight="1">
      <c r="A25" s="263" t="s">
        <v>441</v>
      </c>
      <c r="B25" s="164"/>
      <c r="F25" s="193"/>
      <c r="G25" s="193"/>
      <c r="H25" s="193"/>
      <c r="L25" s="193"/>
      <c r="M25" s="193"/>
      <c r="N25" s="193"/>
      <c r="T25" s="194"/>
      <c r="U25" s="194"/>
      <c r="V25" s="194"/>
    </row>
    <row r="26" spans="1:24" s="192" customFormat="1" ht="29.25" customHeight="1">
      <c r="A26" s="263" t="s">
        <v>442</v>
      </c>
      <c r="B26" s="164"/>
      <c r="F26" s="193"/>
      <c r="G26" s="193"/>
      <c r="H26" s="193"/>
      <c r="L26" s="193"/>
      <c r="M26" s="193"/>
      <c r="N26" s="193"/>
      <c r="T26" s="194"/>
      <c r="U26" s="194"/>
      <c r="V26" s="194"/>
    </row>
    <row r="27" spans="1:24" s="192" customFormat="1" ht="29.25" customHeight="1">
      <c r="A27" s="263" t="s">
        <v>443</v>
      </c>
      <c r="B27" s="164"/>
      <c r="F27" s="193"/>
      <c r="G27" s="193"/>
      <c r="H27" s="193"/>
      <c r="L27" s="193"/>
      <c r="M27" s="193"/>
      <c r="N27" s="193"/>
      <c r="T27" s="194"/>
      <c r="U27" s="194"/>
      <c r="V27" s="194"/>
    </row>
    <row r="28" spans="1:24" s="170" customFormat="1" ht="29.25" customHeight="1">
      <c r="A28" s="180" t="s">
        <v>128</v>
      </c>
      <c r="B28" s="262"/>
      <c r="C28" s="174">
        <v>105429</v>
      </c>
      <c r="D28" s="204">
        <v>595734.14</v>
      </c>
      <c r="E28" s="170">
        <f>104401+13602</f>
        <v>118003</v>
      </c>
      <c r="F28" s="171" t="s">
        <v>8</v>
      </c>
      <c r="G28" s="171" t="s">
        <v>29</v>
      </c>
      <c r="H28" s="172">
        <v>596221.15</v>
      </c>
      <c r="I28" s="173" t="e">
        <f>F28-A28</f>
        <v>#VALUE!</v>
      </c>
      <c r="J28" s="174">
        <f t="shared" si="0"/>
        <v>596221.15</v>
      </c>
      <c r="K28" s="174">
        <v>75943</v>
      </c>
      <c r="L28" s="171" t="s">
        <v>8</v>
      </c>
      <c r="M28" s="171" t="s">
        <v>29</v>
      </c>
      <c r="N28" s="172">
        <v>643048.94999999995</v>
      </c>
      <c r="O28" s="173" t="e">
        <f>L28-A28</f>
        <v>#VALUE!</v>
      </c>
      <c r="P28" s="174">
        <f t="shared" si="1"/>
        <v>643048.94999999995</v>
      </c>
      <c r="R28" s="170">
        <v>717759</v>
      </c>
      <c r="T28" s="175" t="s">
        <v>8</v>
      </c>
      <c r="U28" s="175" t="s">
        <v>29</v>
      </c>
      <c r="V28" s="176">
        <v>659380.53</v>
      </c>
      <c r="W28" s="170">
        <f t="shared" si="2"/>
        <v>-659380.53</v>
      </c>
      <c r="X28" s="170" t="e">
        <f>T28-A28</f>
        <v>#VALUE!</v>
      </c>
    </row>
    <row r="29" spans="1:24" s="170" customFormat="1" ht="29.25" customHeight="1">
      <c r="A29" s="269" t="s">
        <v>4</v>
      </c>
      <c r="B29" s="262"/>
      <c r="C29" s="169"/>
      <c r="D29" s="169">
        <v>135.6</v>
      </c>
      <c r="F29" s="171" t="s">
        <v>5</v>
      </c>
      <c r="G29" s="171" t="s">
        <v>32</v>
      </c>
      <c r="H29" s="172">
        <v>135.6</v>
      </c>
      <c r="I29" s="173" t="e">
        <f>F29-A29</f>
        <v>#VALUE!</v>
      </c>
      <c r="J29" s="174">
        <f t="shared" si="0"/>
        <v>135.6</v>
      </c>
      <c r="K29" s="174"/>
      <c r="L29" s="171" t="s">
        <v>5</v>
      </c>
      <c r="M29" s="171" t="s">
        <v>32</v>
      </c>
      <c r="N29" s="172">
        <v>135.6</v>
      </c>
      <c r="O29" s="173" t="e">
        <f>L29-A29</f>
        <v>#VALUE!</v>
      </c>
      <c r="P29" s="174">
        <f t="shared" si="1"/>
        <v>135.6</v>
      </c>
      <c r="T29" s="175" t="s">
        <v>5</v>
      </c>
      <c r="U29" s="175" t="s">
        <v>32</v>
      </c>
      <c r="V29" s="176">
        <v>135.6</v>
      </c>
      <c r="W29" s="170">
        <f t="shared" si="2"/>
        <v>-135.6</v>
      </c>
      <c r="X29" s="170" t="e">
        <f>T29-A29</f>
        <v>#VALUE!</v>
      </c>
    </row>
    <row r="30" spans="1:24" s="170" customFormat="1" ht="29.25" customHeight="1">
      <c r="A30" s="270" t="s">
        <v>9</v>
      </c>
      <c r="B30" s="268"/>
      <c r="F30" s="205" t="str">
        <f>""</f>
        <v/>
      </c>
      <c r="G30" s="205" t="str">
        <f>""</f>
        <v/>
      </c>
      <c r="H30" s="205" t="str">
        <f>""</f>
        <v/>
      </c>
      <c r="I30" s="173"/>
      <c r="L30" s="205" t="str">
        <f>""</f>
        <v/>
      </c>
      <c r="M30" s="206" t="str">
        <f>""</f>
        <v/>
      </c>
      <c r="N30" s="205" t="str">
        <f>""</f>
        <v/>
      </c>
      <c r="V30" s="207" t="e">
        <f>V31+#REF!+#REF!+#REF!+#REF!+#REF!+#REF!+#REF!+#REF!+#REF!+#REF!+#REF!+#REF!+#REF!+#REF!+#REF!+#REF!+#REF!+#REF!+#REF!+#REF!</f>
        <v>#REF!</v>
      </c>
      <c r="W30" s="207" t="e">
        <f>W31+#REF!+#REF!+#REF!+#REF!+#REF!+#REF!+#REF!+#REF!+#REF!+#REF!+#REF!+#REF!+#REF!+#REF!+#REF!+#REF!+#REF!+#REF!+#REF!+#REF!</f>
        <v>#REF!</v>
      </c>
    </row>
    <row r="31" spans="1:24" ht="19.5" customHeight="1">
      <c r="P31" s="212"/>
      <c r="T31" s="213" t="s">
        <v>3</v>
      </c>
      <c r="U31" s="213" t="s">
        <v>34</v>
      </c>
      <c r="V31" s="214">
        <v>19998</v>
      </c>
      <c r="W31" s="208">
        <f>B31-V31</f>
        <v>-19998</v>
      </c>
      <c r="X31" s="208">
        <f>T31-A31</f>
        <v>232</v>
      </c>
    </row>
    <row r="32" spans="1:24" ht="19.5" customHeight="1">
      <c r="P32" s="212"/>
      <c r="T32" s="213" t="s">
        <v>2</v>
      </c>
      <c r="U32" s="213" t="s">
        <v>35</v>
      </c>
      <c r="V32" s="214">
        <v>19998</v>
      </c>
      <c r="W32" s="208">
        <f>B32-V32</f>
        <v>-19998</v>
      </c>
      <c r="X32" s="208">
        <f>T32-A32</f>
        <v>23203</v>
      </c>
    </row>
    <row r="33" spans="16:24" ht="19.5" customHeight="1">
      <c r="P33" s="212"/>
      <c r="T33" s="213" t="s">
        <v>1</v>
      </c>
      <c r="U33" s="213" t="s">
        <v>36</v>
      </c>
      <c r="V33" s="214">
        <v>19998</v>
      </c>
      <c r="W33" s="208">
        <f>B33-V33</f>
        <v>-19998</v>
      </c>
      <c r="X33" s="208">
        <f>T33-A33</f>
        <v>2320301</v>
      </c>
    </row>
    <row r="34" spans="16:24" ht="19.5" customHeight="1">
      <c r="P34" s="212"/>
    </row>
    <row r="35" spans="16:24" ht="19.5" customHeight="1">
      <c r="P35" s="212"/>
    </row>
    <row r="36" spans="16:24" ht="19.5" customHeight="1">
      <c r="P36" s="212"/>
    </row>
    <row r="37" spans="16:24" ht="19.5" customHeight="1">
      <c r="P37" s="212"/>
    </row>
    <row r="38" spans="16:24" ht="19.5" customHeight="1">
      <c r="P38" s="212"/>
    </row>
    <row r="39" spans="16:24" ht="19.5" customHeight="1">
      <c r="P39" s="212"/>
    </row>
    <row r="40" spans="16:24" ht="19.5" customHeight="1">
      <c r="P40" s="212"/>
    </row>
    <row r="41" spans="16:24" ht="19.5" customHeight="1">
      <c r="P41" s="212"/>
    </row>
    <row r="42" spans="16:24" ht="19.5" customHeight="1">
      <c r="P42" s="212"/>
    </row>
    <row r="43" spans="16:24" ht="19.5" customHeight="1">
      <c r="P43" s="212"/>
    </row>
    <row r="44" spans="16:24" ht="19.5" customHeight="1">
      <c r="P44" s="212"/>
    </row>
    <row r="45" spans="16:24" ht="19.5" customHeight="1">
      <c r="P45" s="212"/>
    </row>
    <row r="46" spans="16:24" ht="19.5" customHeight="1">
      <c r="P46" s="212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9"/>
  <sheetViews>
    <sheetView workbookViewId="0">
      <selection activeCell="AA21" sqref="AA21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4" hidden="1" customWidth="1"/>
    <col min="6" max="6" width="8.125" style="24" hidden="1" customWidth="1"/>
    <col min="7" max="7" width="9.625" style="25" hidden="1" customWidth="1"/>
    <col min="8" max="8" width="17.5" style="25" hidden="1" customWidth="1"/>
    <col min="9" max="9" width="12.5" style="26" hidden="1" customWidth="1"/>
    <col min="10" max="10" width="7" style="27" hidden="1" customWidth="1"/>
    <col min="11" max="12" width="7" style="24" hidden="1" customWidth="1"/>
    <col min="13" max="13" width="13.875" style="24" hidden="1" customWidth="1"/>
    <col min="14" max="14" width="7.875" style="24" hidden="1" customWidth="1"/>
    <col min="15" max="15" width="9.5" style="24" hidden="1" customWidth="1"/>
    <col min="16" max="16" width="6.875" style="24" hidden="1" customWidth="1"/>
    <col min="17" max="17" width="9" style="24" hidden="1" customWidth="1"/>
    <col min="18" max="18" width="5.875" style="24" hidden="1" customWidth="1"/>
    <col min="19" max="19" width="5.25" style="24" hidden="1" customWidth="1"/>
    <col min="20" max="20" width="6.5" style="24" hidden="1" customWidth="1"/>
    <col min="21" max="22" width="7" style="24" hidden="1" customWidth="1"/>
    <col min="23" max="23" width="10.625" style="24" hidden="1" customWidth="1"/>
    <col min="24" max="24" width="10.5" style="24" hidden="1" customWidth="1"/>
    <col min="25" max="25" width="7" style="24" hidden="1" customWidth="1"/>
    <col min="26" max="16384" width="7" style="24"/>
  </cols>
  <sheetData>
    <row r="1" spans="1:25" ht="20.25" customHeight="1">
      <c r="A1" s="23" t="s">
        <v>164</v>
      </c>
    </row>
    <row r="2" spans="1:25" ht="23.25">
      <c r="A2" s="274" t="s">
        <v>144</v>
      </c>
      <c r="B2" s="278"/>
      <c r="C2" s="275"/>
      <c r="G2" s="24"/>
      <c r="H2" s="24"/>
      <c r="I2" s="24"/>
    </row>
    <row r="3" spans="1:25" s="3" customFormat="1">
      <c r="A3" s="4"/>
      <c r="C3" s="28" t="s">
        <v>23</v>
      </c>
      <c r="E3" s="3">
        <v>12.11</v>
      </c>
      <c r="G3" s="3">
        <v>12.22</v>
      </c>
      <c r="J3" s="2"/>
      <c r="M3" s="3">
        <v>1.2</v>
      </c>
    </row>
    <row r="4" spans="1:25" s="19" customFormat="1" ht="43.5" customHeight="1">
      <c r="A4" s="16" t="s">
        <v>11</v>
      </c>
      <c r="B4" s="17" t="s">
        <v>12</v>
      </c>
      <c r="C4" s="18" t="s">
        <v>48</v>
      </c>
      <c r="G4" s="20" t="s">
        <v>11</v>
      </c>
      <c r="H4" s="20" t="s">
        <v>10</v>
      </c>
      <c r="I4" s="20" t="s">
        <v>9</v>
      </c>
      <c r="J4" s="21"/>
      <c r="M4" s="20" t="s">
        <v>11</v>
      </c>
      <c r="N4" s="22" t="s">
        <v>10</v>
      </c>
      <c r="O4" s="20" t="s">
        <v>9</v>
      </c>
    </row>
    <row r="5" spans="1:25" s="4" customFormat="1" ht="43.5" customHeight="1">
      <c r="A5" s="7" t="s">
        <v>49</v>
      </c>
      <c r="B5" s="144" t="s">
        <v>127</v>
      </c>
      <c r="C5" s="46"/>
      <c r="D5" s="4">
        <v>105429</v>
      </c>
      <c r="E5" s="4">
        <v>595734.14</v>
      </c>
      <c r="F5" s="4">
        <f>104401+13602</f>
        <v>118003</v>
      </c>
      <c r="G5" s="50" t="s">
        <v>8</v>
      </c>
      <c r="H5" s="50" t="s">
        <v>29</v>
      </c>
      <c r="I5" s="50">
        <v>596221.15</v>
      </c>
      <c r="J5" s="4">
        <f t="shared" ref="J5:J12" si="0">G5-A5</f>
        <v>-7</v>
      </c>
      <c r="K5" s="4">
        <f t="shared" ref="K5:K12" si="1">I5-C5</f>
        <v>596221.15</v>
      </c>
      <c r="L5" s="4">
        <v>75943</v>
      </c>
      <c r="M5" s="50" t="s">
        <v>8</v>
      </c>
      <c r="N5" s="50" t="s">
        <v>29</v>
      </c>
      <c r="O5" s="50">
        <v>643048.94999999995</v>
      </c>
      <c r="P5" s="4">
        <f t="shared" ref="P5:P12" si="2">M5-A5</f>
        <v>-7</v>
      </c>
      <c r="Q5" s="4">
        <f t="shared" ref="Q5:Q12" si="3">O5-C5</f>
        <v>643048.94999999995</v>
      </c>
      <c r="S5" s="4">
        <v>717759</v>
      </c>
      <c r="U5" s="51" t="s">
        <v>8</v>
      </c>
      <c r="V5" s="51" t="s">
        <v>29</v>
      </c>
      <c r="W5" s="51">
        <v>659380.53</v>
      </c>
      <c r="X5" s="4">
        <f t="shared" ref="X5:X12" si="4">C5-W5</f>
        <v>-659380.53</v>
      </c>
      <c r="Y5" s="4">
        <f t="shared" ref="Y5:Y12" si="5">U5-A5</f>
        <v>-7</v>
      </c>
    </row>
    <row r="6" spans="1:25" s="52" customFormat="1" ht="43.5" customHeight="1">
      <c r="A6" s="6" t="s">
        <v>52</v>
      </c>
      <c r="B6" s="82" t="s">
        <v>51</v>
      </c>
      <c r="C6" s="6"/>
      <c r="E6" s="52">
        <v>7616.62</v>
      </c>
      <c r="G6" s="53" t="s">
        <v>7</v>
      </c>
      <c r="H6" s="53" t="s">
        <v>30</v>
      </c>
      <c r="I6" s="53">
        <v>7616.62</v>
      </c>
      <c r="J6" s="52">
        <f t="shared" si="0"/>
        <v>-722</v>
      </c>
      <c r="K6" s="52">
        <f t="shared" si="1"/>
        <v>7616.62</v>
      </c>
      <c r="M6" s="53" t="s">
        <v>7</v>
      </c>
      <c r="N6" s="53" t="s">
        <v>30</v>
      </c>
      <c r="O6" s="53">
        <v>7749.58</v>
      </c>
      <c r="P6" s="52">
        <f t="shared" si="2"/>
        <v>-722</v>
      </c>
      <c r="Q6" s="52">
        <f t="shared" si="3"/>
        <v>7749.58</v>
      </c>
      <c r="U6" s="54" t="s">
        <v>7</v>
      </c>
      <c r="V6" s="54" t="s">
        <v>30</v>
      </c>
      <c r="W6" s="54">
        <v>8475.4699999999993</v>
      </c>
      <c r="X6" s="52">
        <f t="shared" si="4"/>
        <v>-8475.4699999999993</v>
      </c>
      <c r="Y6" s="52">
        <f t="shared" si="5"/>
        <v>-722</v>
      </c>
    </row>
    <row r="7" spans="1:25" s="56" customFormat="1" ht="43.5" customHeight="1">
      <c r="A7" s="55" t="s">
        <v>13</v>
      </c>
      <c r="B7" s="59" t="s">
        <v>54</v>
      </c>
      <c r="C7" s="55"/>
      <c r="E7" s="56">
        <v>3922.87</v>
      </c>
      <c r="G7" s="57" t="s">
        <v>6</v>
      </c>
      <c r="H7" s="57" t="s">
        <v>31</v>
      </c>
      <c r="I7" s="57">
        <v>3922.87</v>
      </c>
      <c r="J7" s="56">
        <f t="shared" si="0"/>
        <v>-72201</v>
      </c>
      <c r="K7" s="56">
        <f t="shared" si="1"/>
        <v>3922.87</v>
      </c>
      <c r="L7" s="56">
        <v>750</v>
      </c>
      <c r="M7" s="57" t="s">
        <v>6</v>
      </c>
      <c r="N7" s="57" t="s">
        <v>31</v>
      </c>
      <c r="O7" s="57">
        <v>4041.81</v>
      </c>
      <c r="P7" s="56">
        <f t="shared" si="2"/>
        <v>-72201</v>
      </c>
      <c r="Q7" s="56">
        <f t="shared" si="3"/>
        <v>4041.81</v>
      </c>
      <c r="U7" s="58" t="s">
        <v>6</v>
      </c>
      <c r="V7" s="58" t="s">
        <v>31</v>
      </c>
      <c r="W7" s="58">
        <v>4680.9399999999996</v>
      </c>
      <c r="X7" s="56">
        <f t="shared" si="4"/>
        <v>-4680.9399999999996</v>
      </c>
      <c r="Y7" s="56">
        <f t="shared" si="5"/>
        <v>-72201</v>
      </c>
    </row>
    <row r="8" spans="1:25" s="3" customFormat="1" ht="43.5" customHeight="1">
      <c r="A8" s="6" t="s">
        <v>4</v>
      </c>
      <c r="B8" s="41"/>
      <c r="C8" s="5"/>
      <c r="D8" s="42"/>
      <c r="E8" s="42">
        <v>135.6</v>
      </c>
      <c r="G8" s="37" t="s">
        <v>5</v>
      </c>
      <c r="H8" s="37" t="s">
        <v>32</v>
      </c>
      <c r="I8" s="38">
        <v>135.6</v>
      </c>
      <c r="J8" s="2" t="e">
        <f t="shared" si="0"/>
        <v>#VALUE!</v>
      </c>
      <c r="K8" s="35">
        <f t="shared" si="1"/>
        <v>135.6</v>
      </c>
      <c r="L8" s="35"/>
      <c r="M8" s="37" t="s">
        <v>5</v>
      </c>
      <c r="N8" s="37" t="s">
        <v>32</v>
      </c>
      <c r="O8" s="38">
        <v>135.6</v>
      </c>
      <c r="P8" s="2" t="e">
        <f t="shared" si="2"/>
        <v>#VALUE!</v>
      </c>
      <c r="Q8" s="35">
        <f t="shared" si="3"/>
        <v>135.6</v>
      </c>
      <c r="U8" s="39" t="s">
        <v>5</v>
      </c>
      <c r="V8" s="39" t="s">
        <v>32</v>
      </c>
      <c r="W8" s="40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43.5" customHeight="1">
      <c r="A9" s="7" t="s">
        <v>50</v>
      </c>
      <c r="B9" s="7" t="s">
        <v>47</v>
      </c>
      <c r="C9" s="5"/>
      <c r="D9" s="35">
        <v>105429</v>
      </c>
      <c r="E9" s="36">
        <v>595734.14</v>
      </c>
      <c r="F9" s="3">
        <f>104401+13602</f>
        <v>118003</v>
      </c>
      <c r="G9" s="37" t="s">
        <v>8</v>
      </c>
      <c r="H9" s="37" t="s">
        <v>29</v>
      </c>
      <c r="I9" s="38">
        <v>596221.15</v>
      </c>
      <c r="J9" s="2">
        <f t="shared" si="0"/>
        <v>-11</v>
      </c>
      <c r="K9" s="35">
        <f t="shared" si="1"/>
        <v>596221.15</v>
      </c>
      <c r="L9" s="35">
        <v>75943</v>
      </c>
      <c r="M9" s="37" t="s">
        <v>8</v>
      </c>
      <c r="N9" s="37" t="s">
        <v>29</v>
      </c>
      <c r="O9" s="38">
        <v>643048.94999999995</v>
      </c>
      <c r="P9" s="2">
        <f t="shared" si="2"/>
        <v>-11</v>
      </c>
      <c r="Q9" s="35">
        <f t="shared" si="3"/>
        <v>643048.94999999995</v>
      </c>
      <c r="S9" s="3">
        <v>717759</v>
      </c>
      <c r="U9" s="39" t="s">
        <v>8</v>
      </c>
      <c r="V9" s="39" t="s">
        <v>29</v>
      </c>
      <c r="W9" s="40">
        <v>659380.53</v>
      </c>
      <c r="X9" s="3">
        <f t="shared" si="4"/>
        <v>-659380.53</v>
      </c>
      <c r="Y9" s="3">
        <f t="shared" si="5"/>
        <v>-11</v>
      </c>
    </row>
    <row r="10" spans="1:25" s="3" customFormat="1" ht="43.5" customHeight="1">
      <c r="A10" s="6" t="s">
        <v>16</v>
      </c>
      <c r="B10" s="83" t="s">
        <v>53</v>
      </c>
      <c r="C10" s="5"/>
      <c r="D10" s="35"/>
      <c r="E10" s="35">
        <v>7616.62</v>
      </c>
      <c r="G10" s="37" t="s">
        <v>7</v>
      </c>
      <c r="H10" s="37" t="s">
        <v>30</v>
      </c>
      <c r="I10" s="38">
        <v>7616.62</v>
      </c>
      <c r="J10" s="2">
        <f t="shared" si="0"/>
        <v>-1107</v>
      </c>
      <c r="K10" s="35">
        <f t="shared" si="1"/>
        <v>7616.62</v>
      </c>
      <c r="L10" s="35"/>
      <c r="M10" s="37" t="s">
        <v>7</v>
      </c>
      <c r="N10" s="37" t="s">
        <v>30</v>
      </c>
      <c r="O10" s="38">
        <v>7749.58</v>
      </c>
      <c r="P10" s="2">
        <f t="shared" si="2"/>
        <v>-1107</v>
      </c>
      <c r="Q10" s="35">
        <f t="shared" si="3"/>
        <v>7749.58</v>
      </c>
      <c r="U10" s="39" t="s">
        <v>7</v>
      </c>
      <c r="V10" s="39" t="s">
        <v>30</v>
      </c>
      <c r="W10" s="40">
        <v>8475.4699999999993</v>
      </c>
      <c r="X10" s="3">
        <f t="shared" si="4"/>
        <v>-8475.4699999999993</v>
      </c>
      <c r="Y10" s="3">
        <f t="shared" si="5"/>
        <v>-1107</v>
      </c>
    </row>
    <row r="11" spans="1:25" s="3" customFormat="1" ht="43.5" customHeight="1">
      <c r="A11" s="55" t="s">
        <v>17</v>
      </c>
      <c r="B11" s="59" t="s">
        <v>18</v>
      </c>
      <c r="C11" s="5"/>
      <c r="D11" s="35"/>
      <c r="E11" s="35">
        <v>3922.87</v>
      </c>
      <c r="G11" s="37" t="s">
        <v>6</v>
      </c>
      <c r="H11" s="37" t="s">
        <v>31</v>
      </c>
      <c r="I11" s="38">
        <v>3922.87</v>
      </c>
      <c r="J11" s="2">
        <f t="shared" si="0"/>
        <v>-110798</v>
      </c>
      <c r="K11" s="35">
        <f t="shared" si="1"/>
        <v>3922.87</v>
      </c>
      <c r="L11" s="35">
        <v>750</v>
      </c>
      <c r="M11" s="37" t="s">
        <v>6</v>
      </c>
      <c r="N11" s="37" t="s">
        <v>31</v>
      </c>
      <c r="O11" s="38">
        <v>4041.81</v>
      </c>
      <c r="P11" s="2">
        <f t="shared" si="2"/>
        <v>-110798</v>
      </c>
      <c r="Q11" s="35">
        <f t="shared" si="3"/>
        <v>4041.81</v>
      </c>
      <c r="U11" s="39" t="s">
        <v>6</v>
      </c>
      <c r="V11" s="39" t="s">
        <v>31</v>
      </c>
      <c r="W11" s="40">
        <v>4680.9399999999996</v>
      </c>
      <c r="X11" s="3">
        <f t="shared" si="4"/>
        <v>-4680.9399999999996</v>
      </c>
      <c r="Y11" s="3">
        <f t="shared" si="5"/>
        <v>-110798</v>
      </c>
    </row>
    <row r="12" spans="1:25" s="3" customFormat="1" ht="43.5" customHeight="1">
      <c r="A12" s="6" t="s">
        <v>4</v>
      </c>
      <c r="B12" s="41"/>
      <c r="C12" s="5"/>
      <c r="D12" s="42"/>
      <c r="E12" s="42">
        <v>135.6</v>
      </c>
      <c r="G12" s="37" t="s">
        <v>5</v>
      </c>
      <c r="H12" s="37" t="s">
        <v>32</v>
      </c>
      <c r="I12" s="38">
        <v>135.6</v>
      </c>
      <c r="J12" s="2" t="e">
        <f t="shared" si="0"/>
        <v>#VALUE!</v>
      </c>
      <c r="K12" s="35">
        <f t="shared" si="1"/>
        <v>135.6</v>
      </c>
      <c r="L12" s="35"/>
      <c r="M12" s="37" t="s">
        <v>5</v>
      </c>
      <c r="N12" s="37" t="s">
        <v>32</v>
      </c>
      <c r="O12" s="38">
        <v>135.6</v>
      </c>
      <c r="P12" s="2" t="e">
        <f t="shared" si="2"/>
        <v>#VALUE!</v>
      </c>
      <c r="Q12" s="35">
        <f t="shared" si="3"/>
        <v>135.6</v>
      </c>
      <c r="U12" s="39" t="s">
        <v>5</v>
      </c>
      <c r="V12" s="39" t="s">
        <v>32</v>
      </c>
      <c r="W12" s="40">
        <v>135.6</v>
      </c>
      <c r="X12" s="3">
        <f t="shared" si="4"/>
        <v>-135.6</v>
      </c>
      <c r="Y12" s="3" t="e">
        <f t="shared" si="5"/>
        <v>#VALUE!</v>
      </c>
    </row>
    <row r="13" spans="1:25" s="3" customFormat="1" ht="43.5" customHeight="1">
      <c r="A13" s="287" t="s">
        <v>55</v>
      </c>
      <c r="B13" s="288"/>
      <c r="C13" s="9"/>
      <c r="G13" s="32" t="str">
        <f>""</f>
        <v/>
      </c>
      <c r="H13" s="32" t="str">
        <f>""</f>
        <v/>
      </c>
      <c r="I13" s="32" t="str">
        <f>""</f>
        <v/>
      </c>
      <c r="J13" s="2"/>
      <c r="M13" s="32" t="str">
        <f>""</f>
        <v/>
      </c>
      <c r="N13" s="33" t="str">
        <f>""</f>
        <v/>
      </c>
      <c r="O13" s="32" t="str">
        <f>""</f>
        <v/>
      </c>
      <c r="W13" s="8" t="e">
        <f>W14+#REF!+#REF!+#REF!+#REF!+#REF!+#REF!+#REF!+#REF!+#REF!+#REF!+#REF!+#REF!+#REF!+#REF!+#REF!+#REF!+#REF!+#REF!+#REF!+#REF!</f>
        <v>#REF!</v>
      </c>
      <c r="X13" s="8" t="e">
        <f>X14+#REF!+#REF!+#REF!+#REF!+#REF!+#REF!+#REF!+#REF!+#REF!+#REF!+#REF!+#REF!+#REF!+#REF!+#REF!+#REF!+#REF!+#REF!+#REF!+#REF!</f>
        <v>#REF!</v>
      </c>
    </row>
    <row r="14" spans="1:25" ht="19.5" customHeight="1">
      <c r="Q14" s="43"/>
      <c r="U14" s="44" t="s">
        <v>3</v>
      </c>
      <c r="V14" s="44" t="s">
        <v>34</v>
      </c>
      <c r="W14" s="45">
        <v>19998</v>
      </c>
      <c r="X14" s="24">
        <f>C14-W14</f>
        <v>-19998</v>
      </c>
      <c r="Y14" s="24">
        <f>U14-A14</f>
        <v>232</v>
      </c>
    </row>
    <row r="15" spans="1:25" ht="19.5" customHeight="1">
      <c r="Q15" s="43"/>
      <c r="U15" s="44" t="s">
        <v>2</v>
      </c>
      <c r="V15" s="44" t="s">
        <v>35</v>
      </c>
      <c r="W15" s="45">
        <v>19998</v>
      </c>
      <c r="X15" s="24">
        <f>C15-W15</f>
        <v>-19998</v>
      </c>
      <c r="Y15" s="24">
        <f>U15-A15</f>
        <v>23203</v>
      </c>
    </row>
    <row r="16" spans="1:25" ht="19.5" customHeight="1">
      <c r="Q16" s="43"/>
      <c r="U16" s="44" t="s">
        <v>1</v>
      </c>
      <c r="V16" s="44" t="s">
        <v>36</v>
      </c>
      <c r="W16" s="45">
        <v>19998</v>
      </c>
      <c r="X16" s="24">
        <f>C16-W16</f>
        <v>-19998</v>
      </c>
      <c r="Y16" s="24">
        <f>U16-A16</f>
        <v>2320301</v>
      </c>
    </row>
    <row r="17" spans="17:17" ht="19.5" customHeight="1">
      <c r="Q17" s="43"/>
    </row>
    <row r="18" spans="17:17" ht="19.5" customHeight="1">
      <c r="Q18" s="43"/>
    </row>
    <row r="19" spans="17:17" ht="19.5" customHeight="1">
      <c r="Q19" s="43"/>
    </row>
    <row r="20" spans="17:17" ht="19.5" customHeight="1">
      <c r="Q20" s="43"/>
    </row>
    <row r="21" spans="17:17" ht="19.5" customHeight="1">
      <c r="Q21" s="43"/>
    </row>
    <row r="22" spans="17:17" ht="19.5" customHeight="1">
      <c r="Q22" s="43"/>
    </row>
    <row r="23" spans="17:17" ht="19.5" customHeight="1">
      <c r="Q23" s="43"/>
    </row>
    <row r="24" spans="17:17" ht="19.5" customHeight="1">
      <c r="Q24" s="43"/>
    </row>
    <row r="25" spans="17:17" ht="19.5" customHeight="1">
      <c r="Q25" s="43"/>
    </row>
    <row r="26" spans="17:17" ht="19.5" customHeight="1">
      <c r="Q26" s="43"/>
    </row>
    <row r="27" spans="17:17" ht="19.5" customHeight="1">
      <c r="Q27" s="43"/>
    </row>
    <row r="28" spans="17:17" ht="19.5" customHeight="1">
      <c r="Q28" s="43"/>
    </row>
    <row r="29" spans="17:17" ht="19.5" customHeight="1">
      <c r="Q29" s="43"/>
    </row>
  </sheetData>
  <mergeCells count="2">
    <mergeCell ref="A2:C2"/>
    <mergeCell ref="A13:B1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2" sqref="A2:B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1.75" customHeight="1">
      <c r="A1" s="23" t="s">
        <v>165</v>
      </c>
      <c r="B1" s="23"/>
    </row>
    <row r="2" spans="1:24" ht="51.75" customHeight="1">
      <c r="A2" s="283" t="s">
        <v>145</v>
      </c>
      <c r="B2" s="284"/>
      <c r="F2" s="24"/>
      <c r="G2" s="24"/>
      <c r="H2" s="24"/>
    </row>
    <row r="3" spans="1:24">
      <c r="B3" s="84" t="s">
        <v>63</v>
      </c>
      <c r="D3" s="24">
        <v>12.11</v>
      </c>
      <c r="F3" s="24">
        <v>12.22</v>
      </c>
      <c r="G3" s="24"/>
      <c r="H3" s="24"/>
      <c r="L3" s="24">
        <v>1.2</v>
      </c>
    </row>
    <row r="4" spans="1:24" s="86" customFormat="1" ht="39.75" customHeight="1">
      <c r="A4" s="16" t="s">
        <v>147</v>
      </c>
      <c r="B4" s="16" t="s">
        <v>146</v>
      </c>
      <c r="C4" s="85"/>
      <c r="F4" s="87" t="s">
        <v>65</v>
      </c>
      <c r="G4" s="87" t="s">
        <v>66</v>
      </c>
      <c r="H4" s="87" t="s">
        <v>67</v>
      </c>
      <c r="I4" s="88"/>
      <c r="L4" s="87" t="s">
        <v>65</v>
      </c>
      <c r="M4" s="89" t="s">
        <v>66</v>
      </c>
      <c r="N4" s="87" t="s">
        <v>67</v>
      </c>
    </row>
    <row r="5" spans="1:24" ht="39.75" customHeight="1">
      <c r="A5" s="90" t="s">
        <v>117</v>
      </c>
      <c r="B5" s="46"/>
      <c r="C5" s="35">
        <v>105429</v>
      </c>
      <c r="D5" s="91">
        <v>595734.14</v>
      </c>
      <c r="E5" s="24">
        <f>104401+13602</f>
        <v>118003</v>
      </c>
      <c r="F5" s="25" t="s">
        <v>8</v>
      </c>
      <c r="G5" s="25" t="s">
        <v>68</v>
      </c>
      <c r="H5" s="26">
        <v>596221.15</v>
      </c>
      <c r="I5" s="27" t="e">
        <f>F5-A5</f>
        <v>#VALUE!</v>
      </c>
      <c r="J5" s="43" t="e">
        <f>H5-#REF!</f>
        <v>#REF!</v>
      </c>
      <c r="K5" s="43">
        <v>75943</v>
      </c>
      <c r="L5" s="25" t="s">
        <v>8</v>
      </c>
      <c r="M5" s="25" t="s">
        <v>68</v>
      </c>
      <c r="N5" s="26">
        <v>643048.94999999995</v>
      </c>
      <c r="O5" s="27" t="e">
        <f>L5-A5</f>
        <v>#VALUE!</v>
      </c>
      <c r="P5" s="43" t="e">
        <f>N5-#REF!</f>
        <v>#REF!</v>
      </c>
      <c r="R5" s="24">
        <v>717759</v>
      </c>
      <c r="T5" s="44" t="s">
        <v>8</v>
      </c>
      <c r="U5" s="44" t="s">
        <v>68</v>
      </c>
      <c r="V5" s="45">
        <v>659380.53</v>
      </c>
      <c r="W5" s="24" t="e">
        <f>#REF!-V5</f>
        <v>#REF!</v>
      </c>
      <c r="X5" s="24" t="e">
        <f>T5-A5</f>
        <v>#VALUE!</v>
      </c>
    </row>
    <row r="6" spans="1:24" ht="39.75" customHeight="1">
      <c r="A6" s="90" t="s">
        <v>118</v>
      </c>
      <c r="B6" s="46"/>
      <c r="C6" s="35"/>
      <c r="D6" s="91"/>
      <c r="J6" s="43"/>
      <c r="K6" s="43"/>
      <c r="L6" s="25"/>
      <c r="M6" s="25"/>
      <c r="N6" s="26"/>
      <c r="O6" s="27"/>
      <c r="P6" s="43"/>
      <c r="T6" s="44"/>
      <c r="U6" s="44"/>
      <c r="V6" s="45"/>
    </row>
    <row r="7" spans="1:24" ht="39.75" customHeight="1">
      <c r="A7" s="90" t="s">
        <v>119</v>
      </c>
      <c r="B7" s="46"/>
      <c r="C7" s="35"/>
      <c r="D7" s="91"/>
      <c r="J7" s="43"/>
      <c r="K7" s="43"/>
      <c r="L7" s="25"/>
      <c r="M7" s="25"/>
      <c r="N7" s="26"/>
      <c r="O7" s="27"/>
      <c r="P7" s="43"/>
      <c r="T7" s="44"/>
      <c r="U7" s="44"/>
      <c r="V7" s="45"/>
    </row>
    <row r="8" spans="1:24" ht="39.75" customHeight="1">
      <c r="A8" s="90" t="s">
        <v>120</v>
      </c>
      <c r="B8" s="46"/>
      <c r="C8" s="35"/>
      <c r="D8" s="91"/>
      <c r="J8" s="43"/>
      <c r="K8" s="43"/>
      <c r="L8" s="25"/>
      <c r="M8" s="25"/>
      <c r="N8" s="26"/>
      <c r="O8" s="27"/>
      <c r="P8" s="43"/>
      <c r="T8" s="44"/>
      <c r="U8" s="44"/>
      <c r="V8" s="45"/>
    </row>
    <row r="9" spans="1:24" ht="39.75" customHeight="1">
      <c r="A9" s="90" t="s">
        <v>121</v>
      </c>
      <c r="B9" s="46"/>
      <c r="C9" s="35"/>
      <c r="D9" s="91"/>
      <c r="J9" s="43"/>
      <c r="K9" s="43"/>
      <c r="L9" s="25"/>
      <c r="M9" s="25"/>
      <c r="N9" s="26"/>
      <c r="O9" s="27"/>
      <c r="P9" s="43"/>
      <c r="T9" s="44"/>
      <c r="U9" s="44"/>
      <c r="V9" s="45"/>
    </row>
    <row r="10" spans="1:24" ht="39.75" customHeight="1">
      <c r="A10" s="90" t="s">
        <v>0</v>
      </c>
      <c r="B10" s="46"/>
      <c r="C10" s="35"/>
      <c r="D10" s="91"/>
      <c r="J10" s="43"/>
      <c r="K10" s="43"/>
      <c r="L10" s="25"/>
      <c r="M10" s="25"/>
      <c r="N10" s="26"/>
      <c r="O10" s="27"/>
      <c r="P10" s="43"/>
      <c r="T10" s="44"/>
      <c r="U10" s="44"/>
      <c r="V10" s="45"/>
    </row>
    <row r="11" spans="1:24" ht="39.75" customHeight="1">
      <c r="A11" s="90" t="s">
        <v>116</v>
      </c>
      <c r="B11" s="6"/>
      <c r="C11" s="35"/>
      <c r="D11" s="43"/>
      <c r="J11" s="43"/>
      <c r="K11" s="43"/>
      <c r="L11" s="25"/>
      <c r="M11" s="25"/>
      <c r="N11" s="26"/>
      <c r="O11" s="27"/>
      <c r="P11" s="43"/>
      <c r="T11" s="44"/>
      <c r="U11" s="44"/>
      <c r="V11" s="45"/>
    </row>
    <row r="12" spans="1:24" ht="39.75" customHeight="1">
      <c r="A12" s="29" t="s">
        <v>71</v>
      </c>
      <c r="B12" s="46"/>
      <c r="F12" s="92" t="str">
        <f>""</f>
        <v/>
      </c>
      <c r="G12" s="92" t="str">
        <f>""</f>
        <v/>
      </c>
      <c r="H12" s="92" t="str">
        <f>""</f>
        <v/>
      </c>
      <c r="L12" s="92" t="str">
        <f>""</f>
        <v/>
      </c>
      <c r="M12" s="93" t="str">
        <f>""</f>
        <v/>
      </c>
      <c r="N12" s="92" t="str">
        <f>""</f>
        <v/>
      </c>
      <c r="V12" s="94" t="e">
        <f>V13+#REF!+#REF!+#REF!+#REF!+#REF!+#REF!+#REF!+#REF!+#REF!+#REF!+#REF!+#REF!+#REF!+#REF!+#REF!+#REF!+#REF!+#REF!+#REF!+#REF!</f>
        <v>#REF!</v>
      </c>
      <c r="W12" s="94" t="e">
        <f>W13+#REF!+#REF!+#REF!+#REF!+#REF!+#REF!+#REF!+#REF!+#REF!+#REF!+#REF!+#REF!+#REF!+#REF!+#REF!+#REF!+#REF!+#REF!+#REF!+#REF!</f>
        <v>#REF!</v>
      </c>
    </row>
    <row r="13" spans="1:24" ht="19.5" customHeight="1">
      <c r="P13" s="43"/>
      <c r="T13" s="44" t="s">
        <v>3</v>
      </c>
      <c r="U13" s="44" t="s">
        <v>34</v>
      </c>
      <c r="V13" s="45">
        <v>19998</v>
      </c>
      <c r="W13" s="24" t="e">
        <f>#REF!-V13</f>
        <v>#REF!</v>
      </c>
      <c r="X13" s="24">
        <f>T13-A13</f>
        <v>232</v>
      </c>
    </row>
    <row r="14" spans="1:24" ht="19.5" customHeight="1">
      <c r="P14" s="43"/>
      <c r="T14" s="44" t="s">
        <v>2</v>
      </c>
      <c r="U14" s="44" t="s">
        <v>35</v>
      </c>
      <c r="V14" s="45">
        <v>19998</v>
      </c>
      <c r="W14" s="24" t="e">
        <f>#REF!-V14</f>
        <v>#REF!</v>
      </c>
      <c r="X14" s="24">
        <f>T14-A14</f>
        <v>23203</v>
      </c>
    </row>
    <row r="15" spans="1:24" ht="19.5" customHeight="1">
      <c r="P15" s="43"/>
      <c r="T15" s="44" t="s">
        <v>1</v>
      </c>
      <c r="U15" s="44" t="s">
        <v>36</v>
      </c>
      <c r="V15" s="45">
        <v>19998</v>
      </c>
      <c r="W15" s="24" t="e">
        <f>#REF!-V15</f>
        <v>#REF!</v>
      </c>
      <c r="X15" s="24">
        <f>T15-A15</f>
        <v>2320301</v>
      </c>
    </row>
    <row r="16" spans="1:24" ht="19.5" customHeight="1">
      <c r="P16" s="43"/>
    </row>
    <row r="17" spans="16:16" s="24" customFormat="1" ht="19.5" customHeight="1">
      <c r="P17" s="43"/>
    </row>
    <row r="18" spans="16:16" s="24" customFormat="1" ht="19.5" customHeight="1">
      <c r="P18" s="43"/>
    </row>
    <row r="19" spans="16:16" s="24" customFormat="1" ht="19.5" customHeight="1">
      <c r="P19" s="43"/>
    </row>
    <row r="20" spans="16:16" s="24" customFormat="1" ht="19.5" customHeight="1">
      <c r="P20" s="43"/>
    </row>
    <row r="21" spans="16:16" s="24" customFormat="1" ht="19.5" customHeight="1">
      <c r="P21" s="43"/>
    </row>
    <row r="22" spans="16:16" s="24" customFormat="1" ht="19.5" customHeight="1">
      <c r="P22" s="43"/>
    </row>
    <row r="23" spans="16:16" s="24" customFormat="1" ht="19.5" customHeight="1">
      <c r="P23" s="43"/>
    </row>
    <row r="24" spans="16:16" s="24" customFormat="1" ht="19.5" customHeight="1">
      <c r="P24" s="43"/>
    </row>
    <row r="25" spans="16:16" s="24" customFormat="1" ht="19.5" customHeight="1">
      <c r="P25" s="43"/>
    </row>
    <row r="26" spans="16:16" s="24" customFormat="1" ht="19.5" customHeight="1">
      <c r="P26" s="43"/>
    </row>
    <row r="27" spans="16:16" s="24" customFormat="1" ht="19.5" customHeight="1">
      <c r="P27" s="43"/>
    </row>
    <row r="28" spans="16:16" s="24" customFormat="1" ht="19.5" customHeight="1">
      <c r="P28" s="43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"/>
    </sheetView>
  </sheetViews>
  <sheetFormatPr defaultColWidth="7.875" defaultRowHeight="15.75"/>
  <cols>
    <col min="1" max="2" width="37.625" style="128" customWidth="1"/>
    <col min="3" max="3" width="8" style="128" bestFit="1" customWidth="1"/>
    <col min="4" max="4" width="7.875" style="128" bestFit="1" customWidth="1"/>
    <col min="5" max="5" width="8.5" style="128" hidden="1" customWidth="1"/>
    <col min="6" max="6" width="7.875" style="128" hidden="1" customWidth="1"/>
    <col min="7" max="254" width="7.875" style="128"/>
    <col min="255" max="255" width="35.75" style="128" customWidth="1"/>
    <col min="256" max="256" width="0" style="128" hidden="1" customWidth="1"/>
    <col min="257" max="258" width="12" style="128" customWidth="1"/>
    <col min="259" max="259" width="8" style="128" bestFit="1" customWidth="1"/>
    <col min="260" max="260" width="7.875" style="128" bestFit="1" customWidth="1"/>
    <col min="261" max="262" width="0" style="128" hidden="1" customWidth="1"/>
    <col min="263" max="510" width="7.875" style="128"/>
    <col min="511" max="511" width="35.75" style="128" customWidth="1"/>
    <col min="512" max="512" width="0" style="128" hidden="1" customWidth="1"/>
    <col min="513" max="514" width="12" style="128" customWidth="1"/>
    <col min="515" max="515" width="8" style="128" bestFit="1" customWidth="1"/>
    <col min="516" max="516" width="7.875" style="128" bestFit="1" customWidth="1"/>
    <col min="517" max="518" width="0" style="128" hidden="1" customWidth="1"/>
    <col min="519" max="766" width="7.875" style="128"/>
    <col min="767" max="767" width="35.75" style="128" customWidth="1"/>
    <col min="768" max="768" width="0" style="128" hidden="1" customWidth="1"/>
    <col min="769" max="770" width="12" style="128" customWidth="1"/>
    <col min="771" max="771" width="8" style="128" bestFit="1" customWidth="1"/>
    <col min="772" max="772" width="7.875" style="128" bestFit="1" customWidth="1"/>
    <col min="773" max="774" width="0" style="128" hidden="1" customWidth="1"/>
    <col min="775" max="1022" width="7.875" style="128"/>
    <col min="1023" max="1023" width="35.75" style="128" customWidth="1"/>
    <col min="1024" max="1024" width="0" style="128" hidden="1" customWidth="1"/>
    <col min="1025" max="1026" width="12" style="128" customWidth="1"/>
    <col min="1027" max="1027" width="8" style="128" bestFit="1" customWidth="1"/>
    <col min="1028" max="1028" width="7.875" style="128" bestFit="1" customWidth="1"/>
    <col min="1029" max="1030" width="0" style="128" hidden="1" customWidth="1"/>
    <col min="1031" max="1278" width="7.875" style="128"/>
    <col min="1279" max="1279" width="35.75" style="128" customWidth="1"/>
    <col min="1280" max="1280" width="0" style="128" hidden="1" customWidth="1"/>
    <col min="1281" max="1282" width="12" style="128" customWidth="1"/>
    <col min="1283" max="1283" width="8" style="128" bestFit="1" customWidth="1"/>
    <col min="1284" max="1284" width="7.875" style="128" bestFit="1" customWidth="1"/>
    <col min="1285" max="1286" width="0" style="128" hidden="1" customWidth="1"/>
    <col min="1287" max="1534" width="7.875" style="128"/>
    <col min="1535" max="1535" width="35.75" style="128" customWidth="1"/>
    <col min="1536" max="1536" width="0" style="128" hidden="1" customWidth="1"/>
    <col min="1537" max="1538" width="12" style="128" customWidth="1"/>
    <col min="1539" max="1539" width="8" style="128" bestFit="1" customWidth="1"/>
    <col min="1540" max="1540" width="7.875" style="128" bestFit="1" customWidth="1"/>
    <col min="1541" max="1542" width="0" style="128" hidden="1" customWidth="1"/>
    <col min="1543" max="1790" width="7.875" style="128"/>
    <col min="1791" max="1791" width="35.75" style="128" customWidth="1"/>
    <col min="1792" max="1792" width="0" style="128" hidden="1" customWidth="1"/>
    <col min="1793" max="1794" width="12" style="128" customWidth="1"/>
    <col min="1795" max="1795" width="8" style="128" bestFit="1" customWidth="1"/>
    <col min="1796" max="1796" width="7.875" style="128" bestFit="1" customWidth="1"/>
    <col min="1797" max="1798" width="0" style="128" hidden="1" customWidth="1"/>
    <col min="1799" max="2046" width="7.875" style="128"/>
    <col min="2047" max="2047" width="35.75" style="128" customWidth="1"/>
    <col min="2048" max="2048" width="0" style="128" hidden="1" customWidth="1"/>
    <col min="2049" max="2050" width="12" style="128" customWidth="1"/>
    <col min="2051" max="2051" width="8" style="128" bestFit="1" customWidth="1"/>
    <col min="2052" max="2052" width="7.875" style="128" bestFit="1" customWidth="1"/>
    <col min="2053" max="2054" width="0" style="128" hidden="1" customWidth="1"/>
    <col min="2055" max="2302" width="7.875" style="128"/>
    <col min="2303" max="2303" width="35.75" style="128" customWidth="1"/>
    <col min="2304" max="2304" width="0" style="128" hidden="1" customWidth="1"/>
    <col min="2305" max="2306" width="12" style="128" customWidth="1"/>
    <col min="2307" max="2307" width="8" style="128" bestFit="1" customWidth="1"/>
    <col min="2308" max="2308" width="7.875" style="128" bestFit="1" customWidth="1"/>
    <col min="2309" max="2310" width="0" style="128" hidden="1" customWidth="1"/>
    <col min="2311" max="2558" width="7.875" style="128"/>
    <col min="2559" max="2559" width="35.75" style="128" customWidth="1"/>
    <col min="2560" max="2560" width="0" style="128" hidden="1" customWidth="1"/>
    <col min="2561" max="2562" width="12" style="128" customWidth="1"/>
    <col min="2563" max="2563" width="8" style="128" bestFit="1" customWidth="1"/>
    <col min="2564" max="2564" width="7.875" style="128" bestFit="1" customWidth="1"/>
    <col min="2565" max="2566" width="0" style="128" hidden="1" customWidth="1"/>
    <col min="2567" max="2814" width="7.875" style="128"/>
    <col min="2815" max="2815" width="35.75" style="128" customWidth="1"/>
    <col min="2816" max="2816" width="0" style="128" hidden="1" customWidth="1"/>
    <col min="2817" max="2818" width="12" style="128" customWidth="1"/>
    <col min="2819" max="2819" width="8" style="128" bestFit="1" customWidth="1"/>
    <col min="2820" max="2820" width="7.875" style="128" bestFit="1" customWidth="1"/>
    <col min="2821" max="2822" width="0" style="128" hidden="1" customWidth="1"/>
    <col min="2823" max="3070" width="7.875" style="128"/>
    <col min="3071" max="3071" width="35.75" style="128" customWidth="1"/>
    <col min="3072" max="3072" width="0" style="128" hidden="1" customWidth="1"/>
    <col min="3073" max="3074" width="12" style="128" customWidth="1"/>
    <col min="3075" max="3075" width="8" style="128" bestFit="1" customWidth="1"/>
    <col min="3076" max="3076" width="7.875" style="128" bestFit="1" customWidth="1"/>
    <col min="3077" max="3078" width="0" style="128" hidden="1" customWidth="1"/>
    <col min="3079" max="3326" width="7.875" style="128"/>
    <col min="3327" max="3327" width="35.75" style="128" customWidth="1"/>
    <col min="3328" max="3328" width="0" style="128" hidden="1" customWidth="1"/>
    <col min="3329" max="3330" width="12" style="128" customWidth="1"/>
    <col min="3331" max="3331" width="8" style="128" bestFit="1" customWidth="1"/>
    <col min="3332" max="3332" width="7.875" style="128" bestFit="1" customWidth="1"/>
    <col min="3333" max="3334" width="0" style="128" hidden="1" customWidth="1"/>
    <col min="3335" max="3582" width="7.875" style="128"/>
    <col min="3583" max="3583" width="35.75" style="128" customWidth="1"/>
    <col min="3584" max="3584" width="0" style="128" hidden="1" customWidth="1"/>
    <col min="3585" max="3586" width="12" style="128" customWidth="1"/>
    <col min="3587" max="3587" width="8" style="128" bestFit="1" customWidth="1"/>
    <col min="3588" max="3588" width="7.875" style="128" bestFit="1" customWidth="1"/>
    <col min="3589" max="3590" width="0" style="128" hidden="1" customWidth="1"/>
    <col min="3591" max="3838" width="7.875" style="128"/>
    <col min="3839" max="3839" width="35.75" style="128" customWidth="1"/>
    <col min="3840" max="3840" width="0" style="128" hidden="1" customWidth="1"/>
    <col min="3841" max="3842" width="12" style="128" customWidth="1"/>
    <col min="3843" max="3843" width="8" style="128" bestFit="1" customWidth="1"/>
    <col min="3844" max="3844" width="7.875" style="128" bestFit="1" customWidth="1"/>
    <col min="3845" max="3846" width="0" style="128" hidden="1" customWidth="1"/>
    <col min="3847" max="4094" width="7.875" style="128"/>
    <col min="4095" max="4095" width="35.75" style="128" customWidth="1"/>
    <col min="4096" max="4096" width="0" style="128" hidden="1" customWidth="1"/>
    <col min="4097" max="4098" width="12" style="128" customWidth="1"/>
    <col min="4099" max="4099" width="8" style="128" bestFit="1" customWidth="1"/>
    <col min="4100" max="4100" width="7.875" style="128" bestFit="1" customWidth="1"/>
    <col min="4101" max="4102" width="0" style="128" hidden="1" customWidth="1"/>
    <col min="4103" max="4350" width="7.875" style="128"/>
    <col min="4351" max="4351" width="35.75" style="128" customWidth="1"/>
    <col min="4352" max="4352" width="0" style="128" hidden="1" customWidth="1"/>
    <col min="4353" max="4354" width="12" style="128" customWidth="1"/>
    <col min="4355" max="4355" width="8" style="128" bestFit="1" customWidth="1"/>
    <col min="4356" max="4356" width="7.875" style="128" bestFit="1" customWidth="1"/>
    <col min="4357" max="4358" width="0" style="128" hidden="1" customWidth="1"/>
    <col min="4359" max="4606" width="7.875" style="128"/>
    <col min="4607" max="4607" width="35.75" style="128" customWidth="1"/>
    <col min="4608" max="4608" width="0" style="128" hidden="1" customWidth="1"/>
    <col min="4609" max="4610" width="12" style="128" customWidth="1"/>
    <col min="4611" max="4611" width="8" style="128" bestFit="1" customWidth="1"/>
    <col min="4612" max="4612" width="7.875" style="128" bestFit="1" customWidth="1"/>
    <col min="4613" max="4614" width="0" style="128" hidden="1" customWidth="1"/>
    <col min="4615" max="4862" width="7.875" style="128"/>
    <col min="4863" max="4863" width="35.75" style="128" customWidth="1"/>
    <col min="4864" max="4864" width="0" style="128" hidden="1" customWidth="1"/>
    <col min="4865" max="4866" width="12" style="128" customWidth="1"/>
    <col min="4867" max="4867" width="8" style="128" bestFit="1" customWidth="1"/>
    <col min="4868" max="4868" width="7.875" style="128" bestFit="1" customWidth="1"/>
    <col min="4869" max="4870" width="0" style="128" hidden="1" customWidth="1"/>
    <col min="4871" max="5118" width="7.875" style="128"/>
    <col min="5119" max="5119" width="35.75" style="128" customWidth="1"/>
    <col min="5120" max="5120" width="0" style="128" hidden="1" customWidth="1"/>
    <col min="5121" max="5122" width="12" style="128" customWidth="1"/>
    <col min="5123" max="5123" width="8" style="128" bestFit="1" customWidth="1"/>
    <col min="5124" max="5124" width="7.875" style="128" bestFit="1" customWidth="1"/>
    <col min="5125" max="5126" width="0" style="128" hidden="1" customWidth="1"/>
    <col min="5127" max="5374" width="7.875" style="128"/>
    <col min="5375" max="5375" width="35.75" style="128" customWidth="1"/>
    <col min="5376" max="5376" width="0" style="128" hidden="1" customWidth="1"/>
    <col min="5377" max="5378" width="12" style="128" customWidth="1"/>
    <col min="5379" max="5379" width="8" style="128" bestFit="1" customWidth="1"/>
    <col min="5380" max="5380" width="7.875" style="128" bestFit="1" customWidth="1"/>
    <col min="5381" max="5382" width="0" style="128" hidden="1" customWidth="1"/>
    <col min="5383" max="5630" width="7.875" style="128"/>
    <col min="5631" max="5631" width="35.75" style="128" customWidth="1"/>
    <col min="5632" max="5632" width="0" style="128" hidden="1" customWidth="1"/>
    <col min="5633" max="5634" width="12" style="128" customWidth="1"/>
    <col min="5635" max="5635" width="8" style="128" bestFit="1" customWidth="1"/>
    <col min="5636" max="5636" width="7.875" style="128" bestFit="1" customWidth="1"/>
    <col min="5637" max="5638" width="0" style="128" hidden="1" customWidth="1"/>
    <col min="5639" max="5886" width="7.875" style="128"/>
    <col min="5887" max="5887" width="35.75" style="128" customWidth="1"/>
    <col min="5888" max="5888" width="0" style="128" hidden="1" customWidth="1"/>
    <col min="5889" max="5890" width="12" style="128" customWidth="1"/>
    <col min="5891" max="5891" width="8" style="128" bestFit="1" customWidth="1"/>
    <col min="5892" max="5892" width="7.875" style="128" bestFit="1" customWidth="1"/>
    <col min="5893" max="5894" width="0" style="128" hidden="1" customWidth="1"/>
    <col min="5895" max="6142" width="7.875" style="128"/>
    <col min="6143" max="6143" width="35.75" style="128" customWidth="1"/>
    <col min="6144" max="6144" width="0" style="128" hidden="1" customWidth="1"/>
    <col min="6145" max="6146" width="12" style="128" customWidth="1"/>
    <col min="6147" max="6147" width="8" style="128" bestFit="1" customWidth="1"/>
    <col min="6148" max="6148" width="7.875" style="128" bestFit="1" customWidth="1"/>
    <col min="6149" max="6150" width="0" style="128" hidden="1" customWidth="1"/>
    <col min="6151" max="6398" width="7.875" style="128"/>
    <col min="6399" max="6399" width="35.75" style="128" customWidth="1"/>
    <col min="6400" max="6400" width="0" style="128" hidden="1" customWidth="1"/>
    <col min="6401" max="6402" width="12" style="128" customWidth="1"/>
    <col min="6403" max="6403" width="8" style="128" bestFit="1" customWidth="1"/>
    <col min="6404" max="6404" width="7.875" style="128" bestFit="1" customWidth="1"/>
    <col min="6405" max="6406" width="0" style="128" hidden="1" customWidth="1"/>
    <col min="6407" max="6654" width="7.875" style="128"/>
    <col min="6655" max="6655" width="35.75" style="128" customWidth="1"/>
    <col min="6656" max="6656" width="0" style="128" hidden="1" customWidth="1"/>
    <col min="6657" max="6658" width="12" style="128" customWidth="1"/>
    <col min="6659" max="6659" width="8" style="128" bestFit="1" customWidth="1"/>
    <col min="6660" max="6660" width="7.875" style="128" bestFit="1" customWidth="1"/>
    <col min="6661" max="6662" width="0" style="128" hidden="1" customWidth="1"/>
    <col min="6663" max="6910" width="7.875" style="128"/>
    <col min="6911" max="6911" width="35.75" style="128" customWidth="1"/>
    <col min="6912" max="6912" width="0" style="128" hidden="1" customWidth="1"/>
    <col min="6913" max="6914" width="12" style="128" customWidth="1"/>
    <col min="6915" max="6915" width="8" style="128" bestFit="1" customWidth="1"/>
    <col min="6916" max="6916" width="7.875" style="128" bestFit="1" customWidth="1"/>
    <col min="6917" max="6918" width="0" style="128" hidden="1" customWidth="1"/>
    <col min="6919" max="7166" width="7.875" style="128"/>
    <col min="7167" max="7167" width="35.75" style="128" customWidth="1"/>
    <col min="7168" max="7168" width="0" style="128" hidden="1" customWidth="1"/>
    <col min="7169" max="7170" width="12" style="128" customWidth="1"/>
    <col min="7171" max="7171" width="8" style="128" bestFit="1" customWidth="1"/>
    <col min="7172" max="7172" width="7.875" style="128" bestFit="1" customWidth="1"/>
    <col min="7173" max="7174" width="0" style="128" hidden="1" customWidth="1"/>
    <col min="7175" max="7422" width="7.875" style="128"/>
    <col min="7423" max="7423" width="35.75" style="128" customWidth="1"/>
    <col min="7424" max="7424" width="0" style="128" hidden="1" customWidth="1"/>
    <col min="7425" max="7426" width="12" style="128" customWidth="1"/>
    <col min="7427" max="7427" width="8" style="128" bestFit="1" customWidth="1"/>
    <col min="7428" max="7428" width="7.875" style="128" bestFit="1" customWidth="1"/>
    <col min="7429" max="7430" width="0" style="128" hidden="1" customWidth="1"/>
    <col min="7431" max="7678" width="7.875" style="128"/>
    <col min="7679" max="7679" width="35.75" style="128" customWidth="1"/>
    <col min="7680" max="7680" width="0" style="128" hidden="1" customWidth="1"/>
    <col min="7681" max="7682" width="12" style="128" customWidth="1"/>
    <col min="7683" max="7683" width="8" style="128" bestFit="1" customWidth="1"/>
    <col min="7684" max="7684" width="7.875" style="128" bestFit="1" customWidth="1"/>
    <col min="7685" max="7686" width="0" style="128" hidden="1" customWidth="1"/>
    <col min="7687" max="7934" width="7.875" style="128"/>
    <col min="7935" max="7935" width="35.75" style="128" customWidth="1"/>
    <col min="7936" max="7936" width="0" style="128" hidden="1" customWidth="1"/>
    <col min="7937" max="7938" width="12" style="128" customWidth="1"/>
    <col min="7939" max="7939" width="8" style="128" bestFit="1" customWidth="1"/>
    <col min="7940" max="7940" width="7.875" style="128" bestFit="1" customWidth="1"/>
    <col min="7941" max="7942" width="0" style="128" hidden="1" customWidth="1"/>
    <col min="7943" max="8190" width="7.875" style="128"/>
    <col min="8191" max="8191" width="35.75" style="128" customWidth="1"/>
    <col min="8192" max="8192" width="0" style="128" hidden="1" customWidth="1"/>
    <col min="8193" max="8194" width="12" style="128" customWidth="1"/>
    <col min="8195" max="8195" width="8" style="128" bestFit="1" customWidth="1"/>
    <col min="8196" max="8196" width="7.875" style="128" bestFit="1" customWidth="1"/>
    <col min="8197" max="8198" width="0" style="128" hidden="1" customWidth="1"/>
    <col min="8199" max="8446" width="7.875" style="128"/>
    <col min="8447" max="8447" width="35.75" style="128" customWidth="1"/>
    <col min="8448" max="8448" width="0" style="128" hidden="1" customWidth="1"/>
    <col min="8449" max="8450" width="12" style="128" customWidth="1"/>
    <col min="8451" max="8451" width="8" style="128" bestFit="1" customWidth="1"/>
    <col min="8452" max="8452" width="7.875" style="128" bestFit="1" customWidth="1"/>
    <col min="8453" max="8454" width="0" style="128" hidden="1" customWidth="1"/>
    <col min="8455" max="8702" width="7.875" style="128"/>
    <col min="8703" max="8703" width="35.75" style="128" customWidth="1"/>
    <col min="8704" max="8704" width="0" style="128" hidden="1" customWidth="1"/>
    <col min="8705" max="8706" width="12" style="128" customWidth="1"/>
    <col min="8707" max="8707" width="8" style="128" bestFit="1" customWidth="1"/>
    <col min="8708" max="8708" width="7.875" style="128" bestFit="1" customWidth="1"/>
    <col min="8709" max="8710" width="0" style="128" hidden="1" customWidth="1"/>
    <col min="8711" max="8958" width="7.875" style="128"/>
    <col min="8959" max="8959" width="35.75" style="128" customWidth="1"/>
    <col min="8960" max="8960" width="0" style="128" hidden="1" customWidth="1"/>
    <col min="8961" max="8962" width="12" style="128" customWidth="1"/>
    <col min="8963" max="8963" width="8" style="128" bestFit="1" customWidth="1"/>
    <col min="8964" max="8964" width="7.875" style="128" bestFit="1" customWidth="1"/>
    <col min="8965" max="8966" width="0" style="128" hidden="1" customWidth="1"/>
    <col min="8967" max="9214" width="7.875" style="128"/>
    <col min="9215" max="9215" width="35.75" style="128" customWidth="1"/>
    <col min="9216" max="9216" width="0" style="128" hidden="1" customWidth="1"/>
    <col min="9217" max="9218" width="12" style="128" customWidth="1"/>
    <col min="9219" max="9219" width="8" style="128" bestFit="1" customWidth="1"/>
    <col min="9220" max="9220" width="7.875" style="128" bestFit="1" customWidth="1"/>
    <col min="9221" max="9222" width="0" style="128" hidden="1" customWidth="1"/>
    <col min="9223" max="9470" width="7.875" style="128"/>
    <col min="9471" max="9471" width="35.75" style="128" customWidth="1"/>
    <col min="9472" max="9472" width="0" style="128" hidden="1" customWidth="1"/>
    <col min="9473" max="9474" width="12" style="128" customWidth="1"/>
    <col min="9475" max="9475" width="8" style="128" bestFit="1" customWidth="1"/>
    <col min="9476" max="9476" width="7.875" style="128" bestFit="1" customWidth="1"/>
    <col min="9477" max="9478" width="0" style="128" hidden="1" customWidth="1"/>
    <col min="9479" max="9726" width="7.875" style="128"/>
    <col min="9727" max="9727" width="35.75" style="128" customWidth="1"/>
    <col min="9728" max="9728" width="0" style="128" hidden="1" customWidth="1"/>
    <col min="9729" max="9730" width="12" style="128" customWidth="1"/>
    <col min="9731" max="9731" width="8" style="128" bestFit="1" customWidth="1"/>
    <col min="9732" max="9732" width="7.875" style="128" bestFit="1" customWidth="1"/>
    <col min="9733" max="9734" width="0" style="128" hidden="1" customWidth="1"/>
    <col min="9735" max="9982" width="7.875" style="128"/>
    <col min="9983" max="9983" width="35.75" style="128" customWidth="1"/>
    <col min="9984" max="9984" width="0" style="128" hidden="1" customWidth="1"/>
    <col min="9985" max="9986" width="12" style="128" customWidth="1"/>
    <col min="9987" max="9987" width="8" style="128" bestFit="1" customWidth="1"/>
    <col min="9988" max="9988" width="7.875" style="128" bestFit="1" customWidth="1"/>
    <col min="9989" max="9990" width="0" style="128" hidden="1" customWidth="1"/>
    <col min="9991" max="10238" width="7.875" style="128"/>
    <col min="10239" max="10239" width="35.75" style="128" customWidth="1"/>
    <col min="10240" max="10240" width="0" style="128" hidden="1" customWidth="1"/>
    <col min="10241" max="10242" width="12" style="128" customWidth="1"/>
    <col min="10243" max="10243" width="8" style="128" bestFit="1" customWidth="1"/>
    <col min="10244" max="10244" width="7.875" style="128" bestFit="1" customWidth="1"/>
    <col min="10245" max="10246" width="0" style="128" hidden="1" customWidth="1"/>
    <col min="10247" max="10494" width="7.875" style="128"/>
    <col min="10495" max="10495" width="35.75" style="128" customWidth="1"/>
    <col min="10496" max="10496" width="0" style="128" hidden="1" customWidth="1"/>
    <col min="10497" max="10498" width="12" style="128" customWidth="1"/>
    <col min="10499" max="10499" width="8" style="128" bestFit="1" customWidth="1"/>
    <col min="10500" max="10500" width="7.875" style="128" bestFit="1" customWidth="1"/>
    <col min="10501" max="10502" width="0" style="128" hidden="1" customWidth="1"/>
    <col min="10503" max="10750" width="7.875" style="128"/>
    <col min="10751" max="10751" width="35.75" style="128" customWidth="1"/>
    <col min="10752" max="10752" width="0" style="128" hidden="1" customWidth="1"/>
    <col min="10753" max="10754" width="12" style="128" customWidth="1"/>
    <col min="10755" max="10755" width="8" style="128" bestFit="1" customWidth="1"/>
    <col min="10756" max="10756" width="7.875" style="128" bestFit="1" customWidth="1"/>
    <col min="10757" max="10758" width="0" style="128" hidden="1" customWidth="1"/>
    <col min="10759" max="11006" width="7.875" style="128"/>
    <col min="11007" max="11007" width="35.75" style="128" customWidth="1"/>
    <col min="11008" max="11008" width="0" style="128" hidden="1" customWidth="1"/>
    <col min="11009" max="11010" width="12" style="128" customWidth="1"/>
    <col min="11011" max="11011" width="8" style="128" bestFit="1" customWidth="1"/>
    <col min="11012" max="11012" width="7.875" style="128" bestFit="1" customWidth="1"/>
    <col min="11013" max="11014" width="0" style="128" hidden="1" customWidth="1"/>
    <col min="11015" max="11262" width="7.875" style="128"/>
    <col min="11263" max="11263" width="35.75" style="128" customWidth="1"/>
    <col min="11264" max="11264" width="0" style="128" hidden="1" customWidth="1"/>
    <col min="11265" max="11266" width="12" style="128" customWidth="1"/>
    <col min="11267" max="11267" width="8" style="128" bestFit="1" customWidth="1"/>
    <col min="11268" max="11268" width="7.875" style="128" bestFit="1" customWidth="1"/>
    <col min="11269" max="11270" width="0" style="128" hidden="1" customWidth="1"/>
    <col min="11271" max="11518" width="7.875" style="128"/>
    <col min="11519" max="11519" width="35.75" style="128" customWidth="1"/>
    <col min="11520" max="11520" width="0" style="128" hidden="1" customWidth="1"/>
    <col min="11521" max="11522" width="12" style="128" customWidth="1"/>
    <col min="11523" max="11523" width="8" style="128" bestFit="1" customWidth="1"/>
    <col min="11524" max="11524" width="7.875" style="128" bestFit="1" customWidth="1"/>
    <col min="11525" max="11526" width="0" style="128" hidden="1" customWidth="1"/>
    <col min="11527" max="11774" width="7.875" style="128"/>
    <col min="11775" max="11775" width="35.75" style="128" customWidth="1"/>
    <col min="11776" max="11776" width="0" style="128" hidden="1" customWidth="1"/>
    <col min="11777" max="11778" width="12" style="128" customWidth="1"/>
    <col min="11779" max="11779" width="8" style="128" bestFit="1" customWidth="1"/>
    <col min="11780" max="11780" width="7.875" style="128" bestFit="1" customWidth="1"/>
    <col min="11781" max="11782" width="0" style="128" hidden="1" customWidth="1"/>
    <col min="11783" max="12030" width="7.875" style="128"/>
    <col min="12031" max="12031" width="35.75" style="128" customWidth="1"/>
    <col min="12032" max="12032" width="0" style="128" hidden="1" customWidth="1"/>
    <col min="12033" max="12034" width="12" style="128" customWidth="1"/>
    <col min="12035" max="12035" width="8" style="128" bestFit="1" customWidth="1"/>
    <col min="12036" max="12036" width="7.875" style="128" bestFit="1" customWidth="1"/>
    <col min="12037" max="12038" width="0" style="128" hidden="1" customWidth="1"/>
    <col min="12039" max="12286" width="7.875" style="128"/>
    <col min="12287" max="12287" width="35.75" style="128" customWidth="1"/>
    <col min="12288" max="12288" width="0" style="128" hidden="1" customWidth="1"/>
    <col min="12289" max="12290" width="12" style="128" customWidth="1"/>
    <col min="12291" max="12291" width="8" style="128" bestFit="1" customWidth="1"/>
    <col min="12292" max="12292" width="7.875" style="128" bestFit="1" customWidth="1"/>
    <col min="12293" max="12294" width="0" style="128" hidden="1" customWidth="1"/>
    <col min="12295" max="12542" width="7.875" style="128"/>
    <col min="12543" max="12543" width="35.75" style="128" customWidth="1"/>
    <col min="12544" max="12544" width="0" style="128" hidden="1" customWidth="1"/>
    <col min="12545" max="12546" width="12" style="128" customWidth="1"/>
    <col min="12547" max="12547" width="8" style="128" bestFit="1" customWidth="1"/>
    <col min="12548" max="12548" width="7.875" style="128" bestFit="1" customWidth="1"/>
    <col min="12549" max="12550" width="0" style="128" hidden="1" customWidth="1"/>
    <col min="12551" max="12798" width="7.875" style="128"/>
    <col min="12799" max="12799" width="35.75" style="128" customWidth="1"/>
    <col min="12800" max="12800" width="0" style="128" hidden="1" customWidth="1"/>
    <col min="12801" max="12802" width="12" style="128" customWidth="1"/>
    <col min="12803" max="12803" width="8" style="128" bestFit="1" customWidth="1"/>
    <col min="12804" max="12804" width="7.875" style="128" bestFit="1" customWidth="1"/>
    <col min="12805" max="12806" width="0" style="128" hidden="1" customWidth="1"/>
    <col min="12807" max="13054" width="7.875" style="128"/>
    <col min="13055" max="13055" width="35.75" style="128" customWidth="1"/>
    <col min="13056" max="13056" width="0" style="128" hidden="1" customWidth="1"/>
    <col min="13057" max="13058" width="12" style="128" customWidth="1"/>
    <col min="13059" max="13059" width="8" style="128" bestFit="1" customWidth="1"/>
    <col min="13060" max="13060" width="7.875" style="128" bestFit="1" customWidth="1"/>
    <col min="13061" max="13062" width="0" style="128" hidden="1" customWidth="1"/>
    <col min="13063" max="13310" width="7.875" style="128"/>
    <col min="13311" max="13311" width="35.75" style="128" customWidth="1"/>
    <col min="13312" max="13312" width="0" style="128" hidden="1" customWidth="1"/>
    <col min="13313" max="13314" width="12" style="128" customWidth="1"/>
    <col min="13315" max="13315" width="8" style="128" bestFit="1" customWidth="1"/>
    <col min="13316" max="13316" width="7.875" style="128" bestFit="1" customWidth="1"/>
    <col min="13317" max="13318" width="0" style="128" hidden="1" customWidth="1"/>
    <col min="13319" max="13566" width="7.875" style="128"/>
    <col min="13567" max="13567" width="35.75" style="128" customWidth="1"/>
    <col min="13568" max="13568" width="0" style="128" hidden="1" customWidth="1"/>
    <col min="13569" max="13570" width="12" style="128" customWidth="1"/>
    <col min="13571" max="13571" width="8" style="128" bestFit="1" customWidth="1"/>
    <col min="13572" max="13572" width="7.875" style="128" bestFit="1" customWidth="1"/>
    <col min="13573" max="13574" width="0" style="128" hidden="1" customWidth="1"/>
    <col min="13575" max="13822" width="7.875" style="128"/>
    <col min="13823" max="13823" width="35.75" style="128" customWidth="1"/>
    <col min="13824" max="13824" width="0" style="128" hidden="1" customWidth="1"/>
    <col min="13825" max="13826" width="12" style="128" customWidth="1"/>
    <col min="13827" max="13827" width="8" style="128" bestFit="1" customWidth="1"/>
    <col min="13828" max="13828" width="7.875" style="128" bestFit="1" customWidth="1"/>
    <col min="13829" max="13830" width="0" style="128" hidden="1" customWidth="1"/>
    <col min="13831" max="14078" width="7.875" style="128"/>
    <col min="14079" max="14079" width="35.75" style="128" customWidth="1"/>
    <col min="14080" max="14080" width="0" style="128" hidden="1" customWidth="1"/>
    <col min="14081" max="14082" width="12" style="128" customWidth="1"/>
    <col min="14083" max="14083" width="8" style="128" bestFit="1" customWidth="1"/>
    <col min="14084" max="14084" width="7.875" style="128" bestFit="1" customWidth="1"/>
    <col min="14085" max="14086" width="0" style="128" hidden="1" customWidth="1"/>
    <col min="14087" max="14334" width="7.875" style="128"/>
    <col min="14335" max="14335" width="35.75" style="128" customWidth="1"/>
    <col min="14336" max="14336" width="0" style="128" hidden="1" customWidth="1"/>
    <col min="14337" max="14338" width="12" style="128" customWidth="1"/>
    <col min="14339" max="14339" width="8" style="128" bestFit="1" customWidth="1"/>
    <col min="14340" max="14340" width="7.875" style="128" bestFit="1" customWidth="1"/>
    <col min="14341" max="14342" width="0" style="128" hidden="1" customWidth="1"/>
    <col min="14343" max="14590" width="7.875" style="128"/>
    <col min="14591" max="14591" width="35.75" style="128" customWidth="1"/>
    <col min="14592" max="14592" width="0" style="128" hidden="1" customWidth="1"/>
    <col min="14593" max="14594" width="12" style="128" customWidth="1"/>
    <col min="14595" max="14595" width="8" style="128" bestFit="1" customWidth="1"/>
    <col min="14596" max="14596" width="7.875" style="128" bestFit="1" customWidth="1"/>
    <col min="14597" max="14598" width="0" style="128" hidden="1" customWidth="1"/>
    <col min="14599" max="14846" width="7.875" style="128"/>
    <col min="14847" max="14847" width="35.75" style="128" customWidth="1"/>
    <col min="14848" max="14848" width="0" style="128" hidden="1" customWidth="1"/>
    <col min="14849" max="14850" width="12" style="128" customWidth="1"/>
    <col min="14851" max="14851" width="8" style="128" bestFit="1" customWidth="1"/>
    <col min="14852" max="14852" width="7.875" style="128" bestFit="1" customWidth="1"/>
    <col min="14853" max="14854" width="0" style="128" hidden="1" customWidth="1"/>
    <col min="14855" max="15102" width="7.875" style="128"/>
    <col min="15103" max="15103" width="35.75" style="128" customWidth="1"/>
    <col min="15104" max="15104" width="0" style="128" hidden="1" customWidth="1"/>
    <col min="15105" max="15106" width="12" style="128" customWidth="1"/>
    <col min="15107" max="15107" width="8" style="128" bestFit="1" customWidth="1"/>
    <col min="15108" max="15108" width="7.875" style="128" bestFit="1" customWidth="1"/>
    <col min="15109" max="15110" width="0" style="128" hidden="1" customWidth="1"/>
    <col min="15111" max="15358" width="7.875" style="128"/>
    <col min="15359" max="15359" width="35.75" style="128" customWidth="1"/>
    <col min="15360" max="15360" width="0" style="128" hidden="1" customWidth="1"/>
    <col min="15361" max="15362" width="12" style="128" customWidth="1"/>
    <col min="15363" max="15363" width="8" style="128" bestFit="1" customWidth="1"/>
    <col min="15364" max="15364" width="7.875" style="128" bestFit="1" customWidth="1"/>
    <col min="15365" max="15366" width="0" style="128" hidden="1" customWidth="1"/>
    <col min="15367" max="15614" width="7.875" style="128"/>
    <col min="15615" max="15615" width="35.75" style="128" customWidth="1"/>
    <col min="15616" max="15616" width="0" style="128" hidden="1" customWidth="1"/>
    <col min="15617" max="15618" width="12" style="128" customWidth="1"/>
    <col min="15619" max="15619" width="8" style="128" bestFit="1" customWidth="1"/>
    <col min="15620" max="15620" width="7.875" style="128" bestFit="1" customWidth="1"/>
    <col min="15621" max="15622" width="0" style="128" hidden="1" customWidth="1"/>
    <col min="15623" max="15870" width="7.875" style="128"/>
    <col min="15871" max="15871" width="35.75" style="128" customWidth="1"/>
    <col min="15872" max="15872" width="0" style="128" hidden="1" customWidth="1"/>
    <col min="15873" max="15874" width="12" style="128" customWidth="1"/>
    <col min="15875" max="15875" width="8" style="128" bestFit="1" customWidth="1"/>
    <col min="15876" max="15876" width="7.875" style="128" bestFit="1" customWidth="1"/>
    <col min="15877" max="15878" width="0" style="128" hidden="1" customWidth="1"/>
    <col min="15879" max="16126" width="7.875" style="128"/>
    <col min="16127" max="16127" width="35.75" style="128" customWidth="1"/>
    <col min="16128" max="16128" width="0" style="128" hidden="1" customWidth="1"/>
    <col min="16129" max="16130" width="12" style="128" customWidth="1"/>
    <col min="16131" max="16131" width="8" style="128" bestFit="1" customWidth="1"/>
    <col min="16132" max="16132" width="7.875" style="128" bestFit="1" customWidth="1"/>
    <col min="16133" max="16134" width="0" style="128" hidden="1" customWidth="1"/>
    <col min="16135" max="16384" width="7.875" style="128"/>
  </cols>
  <sheetData>
    <row r="1" spans="1:5" ht="27" customHeight="1">
      <c r="A1" s="150" t="s">
        <v>166</v>
      </c>
      <c r="B1" s="127"/>
    </row>
    <row r="2" spans="1:5" ht="39.950000000000003" customHeight="1">
      <c r="A2" s="129" t="s">
        <v>149</v>
      </c>
      <c r="B2" s="130"/>
    </row>
    <row r="3" spans="1:5" s="132" customFormat="1" ht="18.75" customHeight="1">
      <c r="A3" s="131"/>
      <c r="B3" s="84" t="s">
        <v>63</v>
      </c>
    </row>
    <row r="4" spans="1:5" s="135" customFormat="1" ht="53.25" customHeight="1">
      <c r="A4" s="133" t="s">
        <v>111</v>
      </c>
      <c r="B4" s="124" t="s">
        <v>142</v>
      </c>
      <c r="C4" s="134"/>
    </row>
    <row r="5" spans="1:5" s="138" customFormat="1" ht="53.25" customHeight="1">
      <c r="A5" s="136"/>
      <c r="B5" s="136"/>
      <c r="C5" s="137"/>
    </row>
    <row r="6" spans="1:5" s="132" customFormat="1" ht="53.25" customHeight="1">
      <c r="A6" s="136"/>
      <c r="B6" s="136"/>
      <c r="C6" s="139"/>
      <c r="E6" s="132">
        <v>988753</v>
      </c>
    </row>
    <row r="7" spans="1:5" s="132" customFormat="1" ht="53.25" customHeight="1">
      <c r="A7" s="136"/>
      <c r="B7" s="136"/>
      <c r="C7" s="139"/>
      <c r="E7" s="132">
        <v>822672</v>
      </c>
    </row>
    <row r="8" spans="1:5" s="143" customFormat="1" ht="53.25" customHeight="1">
      <c r="A8" s="140" t="s">
        <v>40</v>
      </c>
      <c r="B8" s="141"/>
      <c r="C8" s="142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8"/>
  <sheetViews>
    <sheetView workbookViewId="0"/>
  </sheetViews>
  <sheetFormatPr defaultRowHeight="15.75"/>
  <cols>
    <col min="1" max="1" width="33.25" style="60" customWidth="1"/>
    <col min="2" max="2" width="33.25" style="62" customWidth="1"/>
    <col min="3" max="16384" width="9" style="60"/>
  </cols>
  <sheetData>
    <row r="1" spans="1:2" ht="21" customHeight="1">
      <c r="A1" s="63" t="s">
        <v>167</v>
      </c>
    </row>
    <row r="2" spans="1:2" ht="24.75" customHeight="1">
      <c r="A2" s="289" t="s">
        <v>150</v>
      </c>
      <c r="B2" s="289"/>
    </row>
    <row r="3" spans="1:2" s="63" customFormat="1" ht="24" customHeight="1">
      <c r="B3" s="61" t="s">
        <v>56</v>
      </c>
    </row>
    <row r="4" spans="1:2" s="66" customFormat="1" ht="51" customHeight="1">
      <c r="A4" s="64" t="s">
        <v>134</v>
      </c>
      <c r="B4" s="65" t="s">
        <v>22</v>
      </c>
    </row>
    <row r="5" spans="1:2" s="77" customFormat="1" ht="48" customHeight="1">
      <c r="A5" s="148" t="s">
        <v>136</v>
      </c>
      <c r="B5" s="76"/>
    </row>
    <row r="6" spans="1:2" s="77" customFormat="1" ht="48" customHeight="1">
      <c r="A6" s="148" t="s">
        <v>137</v>
      </c>
      <c r="B6" s="76"/>
    </row>
    <row r="7" spans="1:2" s="77" customFormat="1" ht="48" customHeight="1">
      <c r="A7" s="79" t="s">
        <v>114</v>
      </c>
      <c r="B7" s="76"/>
    </row>
    <row r="8" spans="1:2" s="70" customFormat="1" ht="48" customHeight="1">
      <c r="A8" s="75" t="s">
        <v>40</v>
      </c>
      <c r="B8" s="69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/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9.25" customHeight="1">
      <c r="A1" s="23" t="s">
        <v>168</v>
      </c>
    </row>
    <row r="2" spans="1:24" ht="28.5" customHeight="1">
      <c r="A2" s="274" t="s">
        <v>151</v>
      </c>
      <c r="B2" s="275"/>
      <c r="F2" s="24"/>
      <c r="G2" s="24"/>
      <c r="H2" s="24"/>
    </row>
    <row r="3" spans="1:24" s="3" customFormat="1" ht="21.75" customHeight="1">
      <c r="A3" s="4"/>
      <c r="B3" s="120" t="s">
        <v>23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6" t="s">
        <v>122</v>
      </c>
      <c r="B4" s="31" t="s">
        <v>38</v>
      </c>
      <c r="F4" s="32" t="s">
        <v>26</v>
      </c>
      <c r="G4" s="32" t="s">
        <v>27</v>
      </c>
      <c r="H4" s="32" t="s">
        <v>28</v>
      </c>
      <c r="I4" s="2"/>
      <c r="L4" s="32" t="s">
        <v>26</v>
      </c>
      <c r="M4" s="33" t="s">
        <v>27</v>
      </c>
      <c r="N4" s="32" t="s">
        <v>28</v>
      </c>
    </row>
    <row r="5" spans="1:24" s="4" customFormat="1" ht="39" customHeight="1">
      <c r="A5" s="144" t="s">
        <v>123</v>
      </c>
      <c r="B5" s="46"/>
      <c r="C5" s="4">
        <v>105429</v>
      </c>
      <c r="D5" s="4">
        <v>595734.14</v>
      </c>
      <c r="E5" s="4">
        <f>104401+13602</f>
        <v>118003</v>
      </c>
      <c r="F5" s="50" t="s">
        <v>8</v>
      </c>
      <c r="G5" s="50" t="s">
        <v>29</v>
      </c>
      <c r="H5" s="50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50" t="s">
        <v>8</v>
      </c>
      <c r="M5" s="50" t="s">
        <v>29</v>
      </c>
      <c r="N5" s="50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51" t="s">
        <v>8</v>
      </c>
      <c r="U5" s="51" t="s">
        <v>29</v>
      </c>
      <c r="V5" s="51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15" t="s">
        <v>4</v>
      </c>
      <c r="B6" s="5"/>
      <c r="C6" s="42"/>
      <c r="D6" s="42">
        <v>135.6</v>
      </c>
      <c r="F6" s="37" t="s">
        <v>5</v>
      </c>
      <c r="G6" s="37" t="s">
        <v>32</v>
      </c>
      <c r="H6" s="38">
        <v>135.6</v>
      </c>
      <c r="I6" s="2" t="e">
        <f>F6-A6</f>
        <v>#VALUE!</v>
      </c>
      <c r="J6" s="35">
        <f t="shared" si="0"/>
        <v>135.6</v>
      </c>
      <c r="K6" s="35"/>
      <c r="L6" s="37" t="s">
        <v>5</v>
      </c>
      <c r="M6" s="37" t="s">
        <v>32</v>
      </c>
      <c r="N6" s="38">
        <v>135.6</v>
      </c>
      <c r="O6" s="2" t="e">
        <f>L6-A6</f>
        <v>#VALUE!</v>
      </c>
      <c r="P6" s="35">
        <f t="shared" si="1"/>
        <v>135.6</v>
      </c>
      <c r="T6" s="39" t="s">
        <v>5</v>
      </c>
      <c r="U6" s="39" t="s">
        <v>32</v>
      </c>
      <c r="V6" s="40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44" t="s">
        <v>128</v>
      </c>
      <c r="B7" s="5"/>
      <c r="C7" s="35">
        <v>105429</v>
      </c>
      <c r="D7" s="36">
        <v>595734.14</v>
      </c>
      <c r="E7" s="3">
        <f>104401+13602</f>
        <v>118003</v>
      </c>
      <c r="F7" s="37" t="s">
        <v>8</v>
      </c>
      <c r="G7" s="37" t="s">
        <v>29</v>
      </c>
      <c r="H7" s="38">
        <v>596221.15</v>
      </c>
      <c r="I7" s="2" t="e">
        <f>F7-A7</f>
        <v>#VALUE!</v>
      </c>
      <c r="J7" s="35">
        <f t="shared" si="0"/>
        <v>596221.15</v>
      </c>
      <c r="K7" s="35">
        <v>75943</v>
      </c>
      <c r="L7" s="37" t="s">
        <v>8</v>
      </c>
      <c r="M7" s="37" t="s">
        <v>29</v>
      </c>
      <c r="N7" s="38">
        <v>643048.94999999995</v>
      </c>
      <c r="O7" s="2" t="e">
        <f>L7-A7</f>
        <v>#VALUE!</v>
      </c>
      <c r="P7" s="35">
        <f t="shared" si="1"/>
        <v>643048.94999999995</v>
      </c>
      <c r="R7" s="3">
        <v>717759</v>
      </c>
      <c r="T7" s="39" t="s">
        <v>8</v>
      </c>
      <c r="U7" s="39" t="s">
        <v>29</v>
      </c>
      <c r="V7" s="40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15" t="s">
        <v>4</v>
      </c>
      <c r="B8" s="5"/>
      <c r="C8" s="42"/>
      <c r="D8" s="42">
        <v>135.6</v>
      </c>
      <c r="F8" s="37" t="s">
        <v>5</v>
      </c>
      <c r="G8" s="37" t="s">
        <v>32</v>
      </c>
      <c r="H8" s="38">
        <v>135.6</v>
      </c>
      <c r="I8" s="2" t="e">
        <f>F8-A8</f>
        <v>#VALUE!</v>
      </c>
      <c r="J8" s="35">
        <f t="shared" si="0"/>
        <v>135.6</v>
      </c>
      <c r="K8" s="35"/>
      <c r="L8" s="37" t="s">
        <v>5</v>
      </c>
      <c r="M8" s="37" t="s">
        <v>32</v>
      </c>
      <c r="N8" s="38">
        <v>135.6</v>
      </c>
      <c r="O8" s="2" t="e">
        <f>L8-A8</f>
        <v>#VALUE!</v>
      </c>
      <c r="P8" s="35">
        <f t="shared" si="1"/>
        <v>135.6</v>
      </c>
      <c r="T8" s="39" t="s">
        <v>5</v>
      </c>
      <c r="U8" s="39" t="s">
        <v>32</v>
      </c>
      <c r="V8" s="40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49" t="s">
        <v>9</v>
      </c>
      <c r="B9" s="9"/>
      <c r="F9" s="32" t="str">
        <f>""</f>
        <v/>
      </c>
      <c r="G9" s="32" t="str">
        <f>""</f>
        <v/>
      </c>
      <c r="H9" s="32" t="str">
        <f>""</f>
        <v/>
      </c>
      <c r="I9" s="2"/>
      <c r="L9" s="32" t="str">
        <f>""</f>
        <v/>
      </c>
      <c r="M9" s="33" t="str">
        <f>""</f>
        <v/>
      </c>
      <c r="N9" s="32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3"/>
      <c r="T10" s="44" t="s">
        <v>3</v>
      </c>
      <c r="U10" s="44" t="s">
        <v>34</v>
      </c>
      <c r="V10" s="45">
        <v>19998</v>
      </c>
      <c r="W10" s="24">
        <f>B10-V10</f>
        <v>-19998</v>
      </c>
      <c r="X10" s="24">
        <f>T10-A10</f>
        <v>232</v>
      </c>
    </row>
    <row r="11" spans="1:24" ht="19.5" customHeight="1">
      <c r="P11" s="43"/>
      <c r="T11" s="44" t="s">
        <v>2</v>
      </c>
      <c r="U11" s="44" t="s">
        <v>35</v>
      </c>
      <c r="V11" s="45">
        <v>19998</v>
      </c>
      <c r="W11" s="24">
        <f>B11-V11</f>
        <v>-19998</v>
      </c>
      <c r="X11" s="24">
        <f>T11-A11</f>
        <v>23203</v>
      </c>
    </row>
    <row r="12" spans="1:24" ht="19.5" customHeight="1">
      <c r="P12" s="43"/>
      <c r="T12" s="44" t="s">
        <v>1</v>
      </c>
      <c r="U12" s="44" t="s">
        <v>36</v>
      </c>
      <c r="V12" s="45">
        <v>19998</v>
      </c>
      <c r="W12" s="24">
        <f>B12-V12</f>
        <v>-19998</v>
      </c>
      <c r="X12" s="24">
        <f>T12-A12</f>
        <v>2320301</v>
      </c>
    </row>
    <row r="13" spans="1:24" ht="19.5" customHeight="1">
      <c r="P13" s="43"/>
    </row>
    <row r="14" spans="1:24" ht="19.5" customHeight="1">
      <c r="P14" s="43"/>
    </row>
    <row r="15" spans="1:24" ht="19.5" customHeight="1">
      <c r="P15" s="43"/>
    </row>
    <row r="16" spans="1:24" ht="19.5" customHeight="1">
      <c r="P16" s="43"/>
    </row>
    <row r="17" spans="16:16" ht="19.5" customHeight="1">
      <c r="P17" s="43"/>
    </row>
    <row r="18" spans="16:16" ht="19.5" customHeight="1">
      <c r="P18" s="43"/>
    </row>
    <row r="19" spans="16:16" ht="19.5" customHeight="1">
      <c r="P19" s="43"/>
    </row>
    <row r="20" spans="16:16" ht="19.5" customHeight="1">
      <c r="P20" s="43"/>
    </row>
    <row r="21" spans="16:16" ht="19.5" customHeight="1">
      <c r="P21" s="43"/>
    </row>
    <row r="22" spans="16:16" ht="19.5" customHeight="1">
      <c r="P22" s="43"/>
    </row>
    <row r="23" spans="16:16" ht="19.5" customHeight="1">
      <c r="P23" s="43"/>
    </row>
    <row r="24" spans="16:16" ht="19.5" customHeight="1">
      <c r="P24" s="43"/>
    </row>
    <row r="25" spans="16:16" ht="19.5" customHeight="1">
      <c r="P25" s="43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/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4" hidden="1" customWidth="1"/>
    <col min="6" max="6" width="8.125" style="24" hidden="1" customWidth="1"/>
    <col min="7" max="7" width="9.625" style="25" hidden="1" customWidth="1"/>
    <col min="8" max="8" width="17.5" style="25" hidden="1" customWidth="1"/>
    <col min="9" max="9" width="12.5" style="26" hidden="1" customWidth="1"/>
    <col min="10" max="10" width="7" style="27" hidden="1" customWidth="1"/>
    <col min="11" max="12" width="7" style="24" hidden="1" customWidth="1"/>
    <col min="13" max="13" width="13.875" style="24" hidden="1" customWidth="1"/>
    <col min="14" max="14" width="7.875" style="24" hidden="1" customWidth="1"/>
    <col min="15" max="15" width="9.5" style="24" hidden="1" customWidth="1"/>
    <col min="16" max="16" width="6.875" style="24" hidden="1" customWidth="1"/>
    <col min="17" max="17" width="9" style="24" hidden="1" customWidth="1"/>
    <col min="18" max="18" width="5.875" style="24" hidden="1" customWidth="1"/>
    <col min="19" max="19" width="5.25" style="24" hidden="1" customWidth="1"/>
    <col min="20" max="20" width="6.5" style="24" hidden="1" customWidth="1"/>
    <col min="21" max="22" width="7" style="24" hidden="1" customWidth="1"/>
    <col min="23" max="23" width="10.625" style="24" hidden="1" customWidth="1"/>
    <col min="24" max="24" width="10.5" style="24" hidden="1" customWidth="1"/>
    <col min="25" max="25" width="7" style="24" hidden="1" customWidth="1"/>
    <col min="26" max="16384" width="7" style="24"/>
  </cols>
  <sheetData>
    <row r="1" spans="1:25" ht="23.25" customHeight="1">
      <c r="A1" s="23" t="s">
        <v>169</v>
      </c>
    </row>
    <row r="2" spans="1:25" ht="23.25">
      <c r="A2" s="274" t="s">
        <v>152</v>
      </c>
      <c r="B2" s="278"/>
      <c r="C2" s="275"/>
      <c r="G2" s="24"/>
      <c r="H2" s="24"/>
      <c r="I2" s="24"/>
    </row>
    <row r="3" spans="1:25">
      <c r="C3" s="84" t="s">
        <v>63</v>
      </c>
      <c r="E3" s="24">
        <v>12.11</v>
      </c>
      <c r="G3" s="24">
        <v>12.22</v>
      </c>
      <c r="H3" s="24"/>
      <c r="I3" s="24"/>
      <c r="M3" s="24">
        <v>1.2</v>
      </c>
    </row>
    <row r="4" spans="1:25" ht="45.75" customHeight="1">
      <c r="A4" s="29" t="s">
        <v>24</v>
      </c>
      <c r="B4" s="30" t="s">
        <v>25</v>
      </c>
      <c r="C4" s="31" t="s">
        <v>81</v>
      </c>
      <c r="G4" s="92" t="s">
        <v>82</v>
      </c>
      <c r="H4" s="92" t="s">
        <v>83</v>
      </c>
      <c r="I4" s="92" t="s">
        <v>84</v>
      </c>
      <c r="M4" s="92" t="s">
        <v>82</v>
      </c>
      <c r="N4" s="93" t="s">
        <v>83</v>
      </c>
      <c r="O4" s="92" t="s">
        <v>84</v>
      </c>
    </row>
    <row r="5" spans="1:25" ht="45.75" customHeight="1">
      <c r="A5" s="7" t="s">
        <v>57</v>
      </c>
      <c r="B5" s="34" t="s">
        <v>85</v>
      </c>
      <c r="C5" s="5"/>
      <c r="D5" s="35">
        <v>105429</v>
      </c>
      <c r="E5" s="91">
        <v>595734.14</v>
      </c>
      <c r="F5" s="24">
        <f>104401+13602</f>
        <v>118003</v>
      </c>
      <c r="G5" s="25" t="s">
        <v>8</v>
      </c>
      <c r="H5" s="25" t="s">
        <v>68</v>
      </c>
      <c r="I5" s="26">
        <v>596221.15</v>
      </c>
      <c r="J5" s="27">
        <f t="shared" ref="J5:J11" si="0">G5-A5</f>
        <v>-22</v>
      </c>
      <c r="K5" s="43">
        <f t="shared" ref="K5:K11" si="1">I5-C5</f>
        <v>596221.15</v>
      </c>
      <c r="L5" s="43">
        <v>75943</v>
      </c>
      <c r="M5" s="25" t="s">
        <v>8</v>
      </c>
      <c r="N5" s="25" t="s">
        <v>68</v>
      </c>
      <c r="O5" s="26">
        <v>643048.94999999995</v>
      </c>
      <c r="P5" s="27">
        <f t="shared" ref="P5:P11" si="2">M5-A5</f>
        <v>-22</v>
      </c>
      <c r="Q5" s="43">
        <f t="shared" ref="Q5:Q11" si="3">O5-C5</f>
        <v>643048.94999999995</v>
      </c>
      <c r="S5" s="24">
        <v>717759</v>
      </c>
      <c r="U5" s="44" t="s">
        <v>8</v>
      </c>
      <c r="V5" s="44" t="s">
        <v>68</v>
      </c>
      <c r="W5" s="45">
        <v>659380.53</v>
      </c>
      <c r="X5" s="24">
        <f t="shared" ref="X5:X11" si="4">C5-W5</f>
        <v>-659380.53</v>
      </c>
      <c r="Y5" s="24">
        <f t="shared" ref="Y5:Y11" si="5">U5-A5</f>
        <v>-22</v>
      </c>
    </row>
    <row r="6" spans="1:25" s="113" customFormat="1" ht="45.75" customHeight="1">
      <c r="A6" s="81" t="s">
        <v>58</v>
      </c>
      <c r="B6" s="145" t="s">
        <v>129</v>
      </c>
      <c r="C6" s="6"/>
      <c r="D6" s="52"/>
      <c r="E6" s="113">
        <v>7616.62</v>
      </c>
      <c r="G6" s="114" t="s">
        <v>7</v>
      </c>
      <c r="H6" s="114" t="s">
        <v>69</v>
      </c>
      <c r="I6" s="114">
        <v>7616.62</v>
      </c>
      <c r="J6" s="113">
        <f t="shared" si="0"/>
        <v>-2200</v>
      </c>
      <c r="K6" s="113">
        <f t="shared" si="1"/>
        <v>7616.62</v>
      </c>
      <c r="M6" s="114" t="s">
        <v>7</v>
      </c>
      <c r="N6" s="114" t="s">
        <v>69</v>
      </c>
      <c r="O6" s="114">
        <v>7749.58</v>
      </c>
      <c r="P6" s="113">
        <f t="shared" si="2"/>
        <v>-2200</v>
      </c>
      <c r="Q6" s="113">
        <f t="shared" si="3"/>
        <v>7749.58</v>
      </c>
      <c r="U6" s="115" t="s">
        <v>7</v>
      </c>
      <c r="V6" s="115" t="s">
        <v>69</v>
      </c>
      <c r="W6" s="115">
        <v>8475.4699999999993</v>
      </c>
      <c r="X6" s="113">
        <f t="shared" si="4"/>
        <v>-8475.4699999999993</v>
      </c>
      <c r="Y6" s="113">
        <f t="shared" si="5"/>
        <v>-2200</v>
      </c>
    </row>
    <row r="7" spans="1:25" s="116" customFormat="1" ht="45.75" customHeight="1">
      <c r="A7" s="55" t="s">
        <v>14</v>
      </c>
      <c r="B7" s="55" t="s">
        <v>86</v>
      </c>
      <c r="C7" s="55"/>
      <c r="D7" s="56"/>
      <c r="E7" s="116">
        <v>3922.87</v>
      </c>
      <c r="G7" s="117" t="s">
        <v>6</v>
      </c>
      <c r="H7" s="117" t="s">
        <v>70</v>
      </c>
      <c r="I7" s="117">
        <v>3922.87</v>
      </c>
      <c r="J7" s="116">
        <f t="shared" si="0"/>
        <v>-220000</v>
      </c>
      <c r="K7" s="116">
        <f t="shared" si="1"/>
        <v>3922.87</v>
      </c>
      <c r="L7" s="116">
        <v>750</v>
      </c>
      <c r="M7" s="117" t="s">
        <v>6</v>
      </c>
      <c r="N7" s="117" t="s">
        <v>70</v>
      </c>
      <c r="O7" s="117">
        <v>4041.81</v>
      </c>
      <c r="P7" s="116">
        <f t="shared" si="2"/>
        <v>-220000</v>
      </c>
      <c r="Q7" s="116">
        <f t="shared" si="3"/>
        <v>4041.81</v>
      </c>
      <c r="U7" s="118" t="s">
        <v>6</v>
      </c>
      <c r="V7" s="118" t="s">
        <v>70</v>
      </c>
      <c r="W7" s="118">
        <v>4680.9399999999996</v>
      </c>
      <c r="X7" s="116">
        <f t="shared" si="4"/>
        <v>-4680.9399999999996</v>
      </c>
      <c r="Y7" s="116">
        <f t="shared" si="5"/>
        <v>-220000</v>
      </c>
    </row>
    <row r="8" spans="1:25" ht="45.75" customHeight="1">
      <c r="A8" s="6" t="s">
        <v>4</v>
      </c>
      <c r="B8" s="41"/>
      <c r="C8" s="5"/>
      <c r="D8" s="42"/>
      <c r="E8" s="119">
        <v>135.6</v>
      </c>
      <c r="G8" s="25" t="s">
        <v>5</v>
      </c>
      <c r="H8" s="25" t="s">
        <v>87</v>
      </c>
      <c r="I8" s="26">
        <v>135.6</v>
      </c>
      <c r="J8" s="27" t="e">
        <f t="shared" si="0"/>
        <v>#VALUE!</v>
      </c>
      <c r="K8" s="43">
        <f t="shared" si="1"/>
        <v>135.6</v>
      </c>
      <c r="L8" s="43"/>
      <c r="M8" s="25" t="s">
        <v>5</v>
      </c>
      <c r="N8" s="25" t="s">
        <v>87</v>
      </c>
      <c r="O8" s="26">
        <v>135.6</v>
      </c>
      <c r="P8" s="27" t="e">
        <f t="shared" si="2"/>
        <v>#VALUE!</v>
      </c>
      <c r="Q8" s="43">
        <f t="shared" si="3"/>
        <v>135.6</v>
      </c>
      <c r="U8" s="44" t="s">
        <v>5</v>
      </c>
      <c r="V8" s="44" t="s">
        <v>87</v>
      </c>
      <c r="W8" s="45">
        <v>135.6</v>
      </c>
      <c r="X8" s="24">
        <f t="shared" si="4"/>
        <v>-135.6</v>
      </c>
      <c r="Y8" s="24" t="e">
        <f t="shared" si="5"/>
        <v>#VALUE!</v>
      </c>
    </row>
    <row r="9" spans="1:25" ht="45.75" customHeight="1">
      <c r="A9" s="81" t="s">
        <v>59</v>
      </c>
      <c r="B9" s="81" t="s">
        <v>88</v>
      </c>
      <c r="C9" s="5"/>
      <c r="D9" s="35"/>
      <c r="E9" s="43">
        <v>7616.62</v>
      </c>
      <c r="G9" s="25" t="s">
        <v>7</v>
      </c>
      <c r="H9" s="25" t="s">
        <v>69</v>
      </c>
      <c r="I9" s="26">
        <v>7616.62</v>
      </c>
      <c r="J9" s="27">
        <f t="shared" si="0"/>
        <v>-2201</v>
      </c>
      <c r="K9" s="43">
        <f t="shared" si="1"/>
        <v>7616.62</v>
      </c>
      <c r="L9" s="43"/>
      <c r="M9" s="25" t="s">
        <v>7</v>
      </c>
      <c r="N9" s="25" t="s">
        <v>69</v>
      </c>
      <c r="O9" s="26">
        <v>7749.58</v>
      </c>
      <c r="P9" s="27">
        <f t="shared" si="2"/>
        <v>-2201</v>
      </c>
      <c r="Q9" s="43">
        <f t="shared" si="3"/>
        <v>7749.58</v>
      </c>
      <c r="U9" s="44" t="s">
        <v>7</v>
      </c>
      <c r="V9" s="44" t="s">
        <v>69</v>
      </c>
      <c r="W9" s="45">
        <v>8475.4699999999993</v>
      </c>
      <c r="X9" s="24">
        <f t="shared" si="4"/>
        <v>-8475.4699999999993</v>
      </c>
      <c r="Y9" s="24">
        <f t="shared" si="5"/>
        <v>-2201</v>
      </c>
    </row>
    <row r="10" spans="1:25" ht="45.75" customHeight="1">
      <c r="A10" s="55" t="s">
        <v>19</v>
      </c>
      <c r="B10" s="55" t="s">
        <v>89</v>
      </c>
      <c r="C10" s="5"/>
      <c r="D10" s="35"/>
      <c r="E10" s="43">
        <v>3922.87</v>
      </c>
      <c r="G10" s="25" t="s">
        <v>6</v>
      </c>
      <c r="H10" s="25" t="s">
        <v>70</v>
      </c>
      <c r="I10" s="26">
        <v>3922.87</v>
      </c>
      <c r="J10" s="27">
        <f t="shared" si="0"/>
        <v>-220100</v>
      </c>
      <c r="K10" s="43">
        <f t="shared" si="1"/>
        <v>3922.87</v>
      </c>
      <c r="L10" s="43">
        <v>750</v>
      </c>
      <c r="M10" s="25" t="s">
        <v>6</v>
      </c>
      <c r="N10" s="25" t="s">
        <v>70</v>
      </c>
      <c r="O10" s="26">
        <v>4041.81</v>
      </c>
      <c r="P10" s="27">
        <f t="shared" si="2"/>
        <v>-220100</v>
      </c>
      <c r="Q10" s="43">
        <f t="shared" si="3"/>
        <v>4041.81</v>
      </c>
      <c r="U10" s="44" t="s">
        <v>6</v>
      </c>
      <c r="V10" s="44" t="s">
        <v>70</v>
      </c>
      <c r="W10" s="45">
        <v>4680.9399999999996</v>
      </c>
      <c r="X10" s="24">
        <f t="shared" si="4"/>
        <v>-4680.9399999999996</v>
      </c>
      <c r="Y10" s="24">
        <f t="shared" si="5"/>
        <v>-220100</v>
      </c>
    </row>
    <row r="11" spans="1:25" ht="45.75" customHeight="1">
      <c r="A11" s="6" t="s">
        <v>4</v>
      </c>
      <c r="B11" s="41"/>
      <c r="C11" s="5"/>
      <c r="D11" s="42"/>
      <c r="E11" s="119">
        <v>135.6</v>
      </c>
      <c r="G11" s="25" t="s">
        <v>5</v>
      </c>
      <c r="H11" s="25" t="s">
        <v>87</v>
      </c>
      <c r="I11" s="26">
        <v>135.6</v>
      </c>
      <c r="J11" s="27" t="e">
        <f t="shared" si="0"/>
        <v>#VALUE!</v>
      </c>
      <c r="K11" s="43">
        <f t="shared" si="1"/>
        <v>135.6</v>
      </c>
      <c r="L11" s="43"/>
      <c r="M11" s="25" t="s">
        <v>5</v>
      </c>
      <c r="N11" s="25" t="s">
        <v>87</v>
      </c>
      <c r="O11" s="26">
        <v>135.6</v>
      </c>
      <c r="P11" s="27" t="e">
        <f t="shared" si="2"/>
        <v>#VALUE!</v>
      </c>
      <c r="Q11" s="43">
        <f t="shared" si="3"/>
        <v>135.6</v>
      </c>
      <c r="U11" s="44" t="s">
        <v>5</v>
      </c>
      <c r="V11" s="44" t="s">
        <v>87</v>
      </c>
      <c r="W11" s="45">
        <v>135.6</v>
      </c>
      <c r="X11" s="24">
        <f t="shared" si="4"/>
        <v>-135.6</v>
      </c>
      <c r="Y11" s="24" t="e">
        <f t="shared" si="5"/>
        <v>#VALUE!</v>
      </c>
    </row>
    <row r="12" spans="1:25" ht="45.75" customHeight="1">
      <c r="A12" s="290" t="s">
        <v>33</v>
      </c>
      <c r="B12" s="288"/>
      <c r="C12" s="9"/>
      <c r="G12" s="92" t="str">
        <f>""</f>
        <v/>
      </c>
      <c r="H12" s="92" t="str">
        <f>""</f>
        <v/>
      </c>
      <c r="I12" s="92" t="str">
        <f>""</f>
        <v/>
      </c>
      <c r="M12" s="92" t="str">
        <f>""</f>
        <v/>
      </c>
      <c r="N12" s="93" t="str">
        <f>""</f>
        <v/>
      </c>
      <c r="O12" s="92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3"/>
      <c r="U13" s="44" t="s">
        <v>3</v>
      </c>
      <c r="V13" s="44" t="s">
        <v>34</v>
      </c>
      <c r="W13" s="45">
        <v>19998</v>
      </c>
      <c r="X13" s="24">
        <f>C13-W13</f>
        <v>-19998</v>
      </c>
      <c r="Y13" s="24">
        <f>U13-A13</f>
        <v>232</v>
      </c>
    </row>
    <row r="14" spans="1:25" ht="19.5" customHeight="1">
      <c r="Q14" s="43"/>
      <c r="U14" s="44" t="s">
        <v>2</v>
      </c>
      <c r="V14" s="44" t="s">
        <v>35</v>
      </c>
      <c r="W14" s="45">
        <v>19998</v>
      </c>
      <c r="X14" s="24">
        <f>C14-W14</f>
        <v>-19998</v>
      </c>
      <c r="Y14" s="24">
        <f>U14-A14</f>
        <v>23203</v>
      </c>
    </row>
    <row r="15" spans="1:25" ht="19.5" customHeight="1">
      <c r="Q15" s="43"/>
      <c r="U15" s="44" t="s">
        <v>1</v>
      </c>
      <c r="V15" s="44" t="s">
        <v>36</v>
      </c>
      <c r="W15" s="45">
        <v>19998</v>
      </c>
      <c r="X15" s="24">
        <f>C15-W15</f>
        <v>-19998</v>
      </c>
      <c r="Y15" s="24">
        <f>U15-A15</f>
        <v>2320301</v>
      </c>
    </row>
    <row r="16" spans="1:25" ht="19.5" customHeight="1">
      <c r="Q16" s="43"/>
    </row>
    <row r="17" spans="17:17" ht="19.5" customHeight="1">
      <c r="Q17" s="43"/>
    </row>
    <row r="18" spans="17:17" ht="19.5" customHeight="1">
      <c r="Q18" s="43"/>
    </row>
    <row r="19" spans="17:17" ht="19.5" customHeight="1">
      <c r="Q19" s="43"/>
    </row>
    <row r="20" spans="17:17" ht="19.5" customHeight="1">
      <c r="Q20" s="43"/>
    </row>
    <row r="21" spans="17:17" ht="19.5" customHeight="1">
      <c r="Q21" s="43"/>
    </row>
    <row r="22" spans="17:17" ht="19.5" customHeight="1">
      <c r="Q22" s="43"/>
    </row>
    <row r="23" spans="17:17" ht="19.5" customHeight="1">
      <c r="Q23" s="43"/>
    </row>
    <row r="24" spans="17:17" ht="19.5" customHeight="1">
      <c r="Q24" s="43"/>
    </row>
    <row r="25" spans="17:17" ht="19.5" customHeight="1">
      <c r="Q25" s="43"/>
    </row>
    <row r="26" spans="17:17" ht="19.5" customHeight="1">
      <c r="Q26" s="43"/>
    </row>
    <row r="27" spans="17:17" ht="19.5" customHeight="1">
      <c r="Q27" s="43"/>
    </row>
    <row r="28" spans="17:17" ht="19.5" customHeight="1">
      <c r="Q28" s="43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/>
  </sheetViews>
  <sheetFormatPr defaultColWidth="7" defaultRowHeight="15"/>
  <cols>
    <col min="1" max="2" width="37" style="4" customWidth="1"/>
    <col min="3" max="3" width="10.375" style="3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1.75" customHeight="1">
      <c r="A1" s="23" t="s">
        <v>170</v>
      </c>
      <c r="B1" s="23"/>
    </row>
    <row r="2" spans="1:24" ht="51.75" customHeight="1">
      <c r="A2" s="283" t="s">
        <v>153</v>
      </c>
      <c r="B2" s="284"/>
      <c r="F2" s="24"/>
      <c r="G2" s="24"/>
      <c r="H2" s="24"/>
    </row>
    <row r="3" spans="1:24">
      <c r="B3" s="84" t="s">
        <v>63</v>
      </c>
      <c r="D3" s="24">
        <v>12.11</v>
      </c>
      <c r="F3" s="24">
        <v>12.22</v>
      </c>
      <c r="G3" s="24"/>
      <c r="H3" s="24"/>
      <c r="L3" s="24">
        <v>1.2</v>
      </c>
    </row>
    <row r="4" spans="1:24" s="86" customFormat="1" ht="39.75" customHeight="1">
      <c r="A4" s="16" t="s">
        <v>147</v>
      </c>
      <c r="B4" s="16" t="s">
        <v>146</v>
      </c>
      <c r="C4" s="85"/>
      <c r="F4" s="87" t="s">
        <v>65</v>
      </c>
      <c r="G4" s="87" t="s">
        <v>66</v>
      </c>
      <c r="H4" s="87" t="s">
        <v>67</v>
      </c>
      <c r="I4" s="88"/>
      <c r="L4" s="87" t="s">
        <v>65</v>
      </c>
      <c r="M4" s="89" t="s">
        <v>66</v>
      </c>
      <c r="N4" s="87" t="s">
        <v>67</v>
      </c>
    </row>
    <row r="5" spans="1:24" ht="39.75" customHeight="1">
      <c r="A5" s="90" t="s">
        <v>117</v>
      </c>
      <c r="B5" s="46"/>
      <c r="C5" s="35">
        <v>105429</v>
      </c>
      <c r="D5" s="91">
        <v>595734.14</v>
      </c>
      <c r="E5" s="24">
        <f>104401+13602</f>
        <v>118003</v>
      </c>
      <c r="F5" s="25" t="s">
        <v>8</v>
      </c>
      <c r="G5" s="25" t="s">
        <v>68</v>
      </c>
      <c r="H5" s="26">
        <v>596221.15</v>
      </c>
      <c r="I5" s="27" t="e">
        <f>F5-A5</f>
        <v>#VALUE!</v>
      </c>
      <c r="J5" s="43" t="e">
        <f>H5-#REF!</f>
        <v>#REF!</v>
      </c>
      <c r="K5" s="43">
        <v>75943</v>
      </c>
      <c r="L5" s="25" t="s">
        <v>8</v>
      </c>
      <c r="M5" s="25" t="s">
        <v>68</v>
      </c>
      <c r="N5" s="26">
        <v>643048.94999999995</v>
      </c>
      <c r="O5" s="27" t="e">
        <f>L5-A5</f>
        <v>#VALUE!</v>
      </c>
      <c r="P5" s="43" t="e">
        <f>N5-#REF!</f>
        <v>#REF!</v>
      </c>
      <c r="R5" s="24">
        <v>717759</v>
      </c>
      <c r="T5" s="44" t="s">
        <v>8</v>
      </c>
      <c r="U5" s="44" t="s">
        <v>68</v>
      </c>
      <c r="V5" s="45">
        <v>659380.53</v>
      </c>
      <c r="W5" s="24" t="e">
        <f>#REF!-V5</f>
        <v>#REF!</v>
      </c>
      <c r="X5" s="24" t="e">
        <f>T5-A5</f>
        <v>#VALUE!</v>
      </c>
    </row>
    <row r="6" spans="1:24" ht="39.75" customHeight="1">
      <c r="A6" s="90" t="s">
        <v>118</v>
      </c>
      <c r="B6" s="46"/>
      <c r="C6" s="35"/>
      <c r="D6" s="91"/>
      <c r="J6" s="43"/>
      <c r="K6" s="43"/>
      <c r="L6" s="25"/>
      <c r="M6" s="25"/>
      <c r="N6" s="26"/>
      <c r="O6" s="27"/>
      <c r="P6" s="43"/>
      <c r="T6" s="44"/>
      <c r="U6" s="44"/>
      <c r="V6" s="45"/>
    </row>
    <row r="7" spans="1:24" ht="39.75" customHeight="1">
      <c r="A7" s="90" t="s">
        <v>119</v>
      </c>
      <c r="B7" s="46"/>
      <c r="C7" s="35"/>
      <c r="D7" s="91"/>
      <c r="J7" s="43"/>
      <c r="K7" s="43"/>
      <c r="L7" s="25"/>
      <c r="M7" s="25"/>
      <c r="N7" s="26"/>
      <c r="O7" s="27"/>
      <c r="P7" s="43"/>
      <c r="T7" s="44"/>
      <c r="U7" s="44"/>
      <c r="V7" s="45"/>
    </row>
    <row r="8" spans="1:24" ht="39.75" customHeight="1">
      <c r="A8" s="90" t="s">
        <v>120</v>
      </c>
      <c r="B8" s="46"/>
      <c r="C8" s="35"/>
      <c r="D8" s="91"/>
      <c r="J8" s="43"/>
      <c r="K8" s="43"/>
      <c r="L8" s="25"/>
      <c r="M8" s="25"/>
      <c r="N8" s="26"/>
      <c r="O8" s="27"/>
      <c r="P8" s="43"/>
      <c r="T8" s="44"/>
      <c r="U8" s="44"/>
      <c r="V8" s="45"/>
    </row>
    <row r="9" spans="1:24" ht="39.75" customHeight="1">
      <c r="A9" s="90" t="s">
        <v>121</v>
      </c>
      <c r="B9" s="46"/>
      <c r="C9" s="35"/>
      <c r="D9" s="91"/>
      <c r="J9" s="43"/>
      <c r="K9" s="43"/>
      <c r="L9" s="25"/>
      <c r="M9" s="25"/>
      <c r="N9" s="26"/>
      <c r="O9" s="27"/>
      <c r="P9" s="43"/>
      <c r="T9" s="44"/>
      <c r="U9" s="44"/>
      <c r="V9" s="45"/>
    </row>
    <row r="10" spans="1:24" ht="39.75" customHeight="1">
      <c r="A10" s="90" t="s">
        <v>0</v>
      </c>
      <c r="B10" s="46"/>
      <c r="C10" s="35"/>
      <c r="D10" s="91"/>
      <c r="J10" s="43"/>
      <c r="K10" s="43"/>
      <c r="L10" s="25"/>
      <c r="M10" s="25"/>
      <c r="N10" s="26"/>
      <c r="O10" s="27"/>
      <c r="P10" s="43"/>
      <c r="T10" s="44"/>
      <c r="U10" s="44"/>
      <c r="V10" s="45"/>
    </row>
    <row r="11" spans="1:24" ht="39.75" customHeight="1">
      <c r="A11" s="90" t="s">
        <v>116</v>
      </c>
      <c r="B11" s="6"/>
      <c r="C11" s="35"/>
      <c r="D11" s="43"/>
      <c r="J11" s="43"/>
      <c r="K11" s="43"/>
      <c r="L11" s="25"/>
      <c r="M11" s="25"/>
      <c r="N11" s="26"/>
      <c r="O11" s="27"/>
      <c r="P11" s="43"/>
      <c r="T11" s="44"/>
      <c r="U11" s="44"/>
      <c r="V11" s="45"/>
    </row>
    <row r="12" spans="1:24" ht="39.75" customHeight="1">
      <c r="A12" s="29" t="s">
        <v>71</v>
      </c>
      <c r="B12" s="46"/>
      <c r="F12" s="92" t="str">
        <f>""</f>
        <v/>
      </c>
      <c r="G12" s="92" t="str">
        <f>""</f>
        <v/>
      </c>
      <c r="H12" s="92" t="str">
        <f>""</f>
        <v/>
      </c>
      <c r="L12" s="92" t="str">
        <f>""</f>
        <v/>
      </c>
      <c r="M12" s="93" t="str">
        <f>""</f>
        <v/>
      </c>
      <c r="N12" s="92" t="str">
        <f>""</f>
        <v/>
      </c>
      <c r="V12" s="94" t="e">
        <f>V13+#REF!+#REF!+#REF!+#REF!+#REF!+#REF!+#REF!+#REF!+#REF!+#REF!+#REF!+#REF!+#REF!+#REF!+#REF!+#REF!+#REF!+#REF!+#REF!+#REF!</f>
        <v>#REF!</v>
      </c>
      <c r="W12" s="94" t="e">
        <f>W13+#REF!+#REF!+#REF!+#REF!+#REF!+#REF!+#REF!+#REF!+#REF!+#REF!+#REF!+#REF!+#REF!+#REF!+#REF!+#REF!+#REF!+#REF!+#REF!+#REF!</f>
        <v>#REF!</v>
      </c>
    </row>
    <row r="13" spans="1:24" ht="19.5" customHeight="1">
      <c r="P13" s="43"/>
      <c r="T13" s="44" t="s">
        <v>3</v>
      </c>
      <c r="U13" s="44" t="s">
        <v>34</v>
      </c>
      <c r="V13" s="45">
        <v>19998</v>
      </c>
      <c r="W13" s="24" t="e">
        <f>#REF!-V13</f>
        <v>#REF!</v>
      </c>
      <c r="X13" s="24">
        <f>T13-A13</f>
        <v>232</v>
      </c>
    </row>
    <row r="14" spans="1:24" ht="19.5" customHeight="1">
      <c r="P14" s="43"/>
      <c r="T14" s="44" t="s">
        <v>2</v>
      </c>
      <c r="U14" s="44" t="s">
        <v>35</v>
      </c>
      <c r="V14" s="45">
        <v>19998</v>
      </c>
      <c r="W14" s="24" t="e">
        <f>#REF!-V14</f>
        <v>#REF!</v>
      </c>
      <c r="X14" s="24">
        <f>T14-A14</f>
        <v>23203</v>
      </c>
    </row>
    <row r="15" spans="1:24" ht="19.5" customHeight="1">
      <c r="P15" s="43"/>
      <c r="T15" s="44" t="s">
        <v>1</v>
      </c>
      <c r="U15" s="44" t="s">
        <v>36</v>
      </c>
      <c r="V15" s="45">
        <v>19998</v>
      </c>
      <c r="W15" s="24" t="e">
        <f>#REF!-V15</f>
        <v>#REF!</v>
      </c>
      <c r="X15" s="24">
        <f>T15-A15</f>
        <v>2320301</v>
      </c>
    </row>
    <row r="16" spans="1:24" ht="19.5" customHeight="1">
      <c r="P16" s="43"/>
    </row>
    <row r="17" spans="16:16" s="24" customFormat="1" ht="19.5" customHeight="1">
      <c r="P17" s="43"/>
    </row>
    <row r="18" spans="16:16" s="24" customFormat="1" ht="19.5" customHeight="1">
      <c r="P18" s="43"/>
    </row>
    <row r="19" spans="16:16" s="24" customFormat="1" ht="19.5" customHeight="1">
      <c r="P19" s="43"/>
    </row>
    <row r="20" spans="16:16" s="24" customFormat="1" ht="19.5" customHeight="1">
      <c r="P20" s="43"/>
    </row>
    <row r="21" spans="16:16" s="24" customFormat="1" ht="19.5" customHeight="1">
      <c r="P21" s="43"/>
    </row>
    <row r="22" spans="16:16" s="24" customFormat="1" ht="19.5" customHeight="1">
      <c r="P22" s="43"/>
    </row>
    <row r="23" spans="16:16" s="24" customFormat="1" ht="19.5" customHeight="1">
      <c r="P23" s="43"/>
    </row>
    <row r="24" spans="16:16" s="24" customFormat="1" ht="19.5" customHeight="1">
      <c r="P24" s="43"/>
    </row>
    <row r="25" spans="16:16" s="24" customFormat="1" ht="19.5" customHeight="1">
      <c r="P25" s="43"/>
    </row>
    <row r="26" spans="16:16" s="24" customFormat="1" ht="19.5" customHeight="1">
      <c r="P26" s="43"/>
    </row>
    <row r="27" spans="16:16" s="24" customFormat="1" ht="19.5" customHeight="1">
      <c r="P27" s="43"/>
    </row>
    <row r="28" spans="16:16" s="24" customFormat="1" ht="19.5" customHeight="1">
      <c r="P28" s="43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"/>
    </sheetView>
  </sheetViews>
  <sheetFormatPr defaultColWidth="7.875" defaultRowHeight="15.75"/>
  <cols>
    <col min="1" max="2" width="37.625" style="128" customWidth="1"/>
    <col min="3" max="3" width="8" style="128" bestFit="1" customWidth="1"/>
    <col min="4" max="4" width="7.875" style="128" bestFit="1" customWidth="1"/>
    <col min="5" max="5" width="8.5" style="128" hidden="1" customWidth="1"/>
    <col min="6" max="6" width="7.875" style="128" hidden="1" customWidth="1"/>
    <col min="7" max="254" width="7.875" style="128"/>
    <col min="255" max="255" width="35.75" style="128" customWidth="1"/>
    <col min="256" max="256" width="0" style="128" hidden="1" customWidth="1"/>
    <col min="257" max="258" width="12" style="128" customWidth="1"/>
    <col min="259" max="259" width="8" style="128" bestFit="1" customWidth="1"/>
    <col min="260" max="260" width="7.875" style="128" bestFit="1" customWidth="1"/>
    <col min="261" max="262" width="0" style="128" hidden="1" customWidth="1"/>
    <col min="263" max="510" width="7.875" style="128"/>
    <col min="511" max="511" width="35.75" style="128" customWidth="1"/>
    <col min="512" max="512" width="0" style="128" hidden="1" customWidth="1"/>
    <col min="513" max="514" width="12" style="128" customWidth="1"/>
    <col min="515" max="515" width="8" style="128" bestFit="1" customWidth="1"/>
    <col min="516" max="516" width="7.875" style="128" bestFit="1" customWidth="1"/>
    <col min="517" max="518" width="0" style="128" hidden="1" customWidth="1"/>
    <col min="519" max="766" width="7.875" style="128"/>
    <col min="767" max="767" width="35.75" style="128" customWidth="1"/>
    <col min="768" max="768" width="0" style="128" hidden="1" customWidth="1"/>
    <col min="769" max="770" width="12" style="128" customWidth="1"/>
    <col min="771" max="771" width="8" style="128" bestFit="1" customWidth="1"/>
    <col min="772" max="772" width="7.875" style="128" bestFit="1" customWidth="1"/>
    <col min="773" max="774" width="0" style="128" hidden="1" customWidth="1"/>
    <col min="775" max="1022" width="7.875" style="128"/>
    <col min="1023" max="1023" width="35.75" style="128" customWidth="1"/>
    <col min="1024" max="1024" width="0" style="128" hidden="1" customWidth="1"/>
    <col min="1025" max="1026" width="12" style="128" customWidth="1"/>
    <col min="1027" max="1027" width="8" style="128" bestFit="1" customWidth="1"/>
    <col min="1028" max="1028" width="7.875" style="128" bestFit="1" customWidth="1"/>
    <col min="1029" max="1030" width="0" style="128" hidden="1" customWidth="1"/>
    <col min="1031" max="1278" width="7.875" style="128"/>
    <col min="1279" max="1279" width="35.75" style="128" customWidth="1"/>
    <col min="1280" max="1280" width="0" style="128" hidden="1" customWidth="1"/>
    <col min="1281" max="1282" width="12" style="128" customWidth="1"/>
    <col min="1283" max="1283" width="8" style="128" bestFit="1" customWidth="1"/>
    <col min="1284" max="1284" width="7.875" style="128" bestFit="1" customWidth="1"/>
    <col min="1285" max="1286" width="0" style="128" hidden="1" customWidth="1"/>
    <col min="1287" max="1534" width="7.875" style="128"/>
    <col min="1535" max="1535" width="35.75" style="128" customWidth="1"/>
    <col min="1536" max="1536" width="0" style="128" hidden="1" customWidth="1"/>
    <col min="1537" max="1538" width="12" style="128" customWidth="1"/>
    <col min="1539" max="1539" width="8" style="128" bestFit="1" customWidth="1"/>
    <col min="1540" max="1540" width="7.875" style="128" bestFit="1" customWidth="1"/>
    <col min="1541" max="1542" width="0" style="128" hidden="1" customWidth="1"/>
    <col min="1543" max="1790" width="7.875" style="128"/>
    <col min="1791" max="1791" width="35.75" style="128" customWidth="1"/>
    <col min="1792" max="1792" width="0" style="128" hidden="1" customWidth="1"/>
    <col min="1793" max="1794" width="12" style="128" customWidth="1"/>
    <col min="1795" max="1795" width="8" style="128" bestFit="1" customWidth="1"/>
    <col min="1796" max="1796" width="7.875" style="128" bestFit="1" customWidth="1"/>
    <col min="1797" max="1798" width="0" style="128" hidden="1" customWidth="1"/>
    <col min="1799" max="2046" width="7.875" style="128"/>
    <col min="2047" max="2047" width="35.75" style="128" customWidth="1"/>
    <col min="2048" max="2048" width="0" style="128" hidden="1" customWidth="1"/>
    <col min="2049" max="2050" width="12" style="128" customWidth="1"/>
    <col min="2051" max="2051" width="8" style="128" bestFit="1" customWidth="1"/>
    <col min="2052" max="2052" width="7.875" style="128" bestFit="1" customWidth="1"/>
    <col min="2053" max="2054" width="0" style="128" hidden="1" customWidth="1"/>
    <col min="2055" max="2302" width="7.875" style="128"/>
    <col min="2303" max="2303" width="35.75" style="128" customWidth="1"/>
    <col min="2304" max="2304" width="0" style="128" hidden="1" customWidth="1"/>
    <col min="2305" max="2306" width="12" style="128" customWidth="1"/>
    <col min="2307" max="2307" width="8" style="128" bestFit="1" customWidth="1"/>
    <col min="2308" max="2308" width="7.875" style="128" bestFit="1" customWidth="1"/>
    <col min="2309" max="2310" width="0" style="128" hidden="1" customWidth="1"/>
    <col min="2311" max="2558" width="7.875" style="128"/>
    <col min="2559" max="2559" width="35.75" style="128" customWidth="1"/>
    <col min="2560" max="2560" width="0" style="128" hidden="1" customWidth="1"/>
    <col min="2561" max="2562" width="12" style="128" customWidth="1"/>
    <col min="2563" max="2563" width="8" style="128" bestFit="1" customWidth="1"/>
    <col min="2564" max="2564" width="7.875" style="128" bestFit="1" customWidth="1"/>
    <col min="2565" max="2566" width="0" style="128" hidden="1" customWidth="1"/>
    <col min="2567" max="2814" width="7.875" style="128"/>
    <col min="2815" max="2815" width="35.75" style="128" customWidth="1"/>
    <col min="2816" max="2816" width="0" style="128" hidden="1" customWidth="1"/>
    <col min="2817" max="2818" width="12" style="128" customWidth="1"/>
    <col min="2819" max="2819" width="8" style="128" bestFit="1" customWidth="1"/>
    <col min="2820" max="2820" width="7.875" style="128" bestFit="1" customWidth="1"/>
    <col min="2821" max="2822" width="0" style="128" hidden="1" customWidth="1"/>
    <col min="2823" max="3070" width="7.875" style="128"/>
    <col min="3071" max="3071" width="35.75" style="128" customWidth="1"/>
    <col min="3072" max="3072" width="0" style="128" hidden="1" customWidth="1"/>
    <col min="3073" max="3074" width="12" style="128" customWidth="1"/>
    <col min="3075" max="3075" width="8" style="128" bestFit="1" customWidth="1"/>
    <col min="3076" max="3076" width="7.875" style="128" bestFit="1" customWidth="1"/>
    <col min="3077" max="3078" width="0" style="128" hidden="1" customWidth="1"/>
    <col min="3079" max="3326" width="7.875" style="128"/>
    <col min="3327" max="3327" width="35.75" style="128" customWidth="1"/>
    <col min="3328" max="3328" width="0" style="128" hidden="1" customWidth="1"/>
    <col min="3329" max="3330" width="12" style="128" customWidth="1"/>
    <col min="3331" max="3331" width="8" style="128" bestFit="1" customWidth="1"/>
    <col min="3332" max="3332" width="7.875" style="128" bestFit="1" customWidth="1"/>
    <col min="3333" max="3334" width="0" style="128" hidden="1" customWidth="1"/>
    <col min="3335" max="3582" width="7.875" style="128"/>
    <col min="3583" max="3583" width="35.75" style="128" customWidth="1"/>
    <col min="3584" max="3584" width="0" style="128" hidden="1" customWidth="1"/>
    <col min="3585" max="3586" width="12" style="128" customWidth="1"/>
    <col min="3587" max="3587" width="8" style="128" bestFit="1" customWidth="1"/>
    <col min="3588" max="3588" width="7.875" style="128" bestFit="1" customWidth="1"/>
    <col min="3589" max="3590" width="0" style="128" hidden="1" customWidth="1"/>
    <col min="3591" max="3838" width="7.875" style="128"/>
    <col min="3839" max="3839" width="35.75" style="128" customWidth="1"/>
    <col min="3840" max="3840" width="0" style="128" hidden="1" customWidth="1"/>
    <col min="3841" max="3842" width="12" style="128" customWidth="1"/>
    <col min="3843" max="3843" width="8" style="128" bestFit="1" customWidth="1"/>
    <col min="3844" max="3844" width="7.875" style="128" bestFit="1" customWidth="1"/>
    <col min="3845" max="3846" width="0" style="128" hidden="1" customWidth="1"/>
    <col min="3847" max="4094" width="7.875" style="128"/>
    <col min="4095" max="4095" width="35.75" style="128" customWidth="1"/>
    <col min="4096" max="4096" width="0" style="128" hidden="1" customWidth="1"/>
    <col min="4097" max="4098" width="12" style="128" customWidth="1"/>
    <col min="4099" max="4099" width="8" style="128" bestFit="1" customWidth="1"/>
    <col min="4100" max="4100" width="7.875" style="128" bestFit="1" customWidth="1"/>
    <col min="4101" max="4102" width="0" style="128" hidden="1" customWidth="1"/>
    <col min="4103" max="4350" width="7.875" style="128"/>
    <col min="4351" max="4351" width="35.75" style="128" customWidth="1"/>
    <col min="4352" max="4352" width="0" style="128" hidden="1" customWidth="1"/>
    <col min="4353" max="4354" width="12" style="128" customWidth="1"/>
    <col min="4355" max="4355" width="8" style="128" bestFit="1" customWidth="1"/>
    <col min="4356" max="4356" width="7.875" style="128" bestFit="1" customWidth="1"/>
    <col min="4357" max="4358" width="0" style="128" hidden="1" customWidth="1"/>
    <col min="4359" max="4606" width="7.875" style="128"/>
    <col min="4607" max="4607" width="35.75" style="128" customWidth="1"/>
    <col min="4608" max="4608" width="0" style="128" hidden="1" customWidth="1"/>
    <col min="4609" max="4610" width="12" style="128" customWidth="1"/>
    <col min="4611" max="4611" width="8" style="128" bestFit="1" customWidth="1"/>
    <col min="4612" max="4612" width="7.875" style="128" bestFit="1" customWidth="1"/>
    <col min="4613" max="4614" width="0" style="128" hidden="1" customWidth="1"/>
    <col min="4615" max="4862" width="7.875" style="128"/>
    <col min="4863" max="4863" width="35.75" style="128" customWidth="1"/>
    <col min="4864" max="4864" width="0" style="128" hidden="1" customWidth="1"/>
    <col min="4865" max="4866" width="12" style="128" customWidth="1"/>
    <col min="4867" max="4867" width="8" style="128" bestFit="1" customWidth="1"/>
    <col min="4868" max="4868" width="7.875" style="128" bestFit="1" customWidth="1"/>
    <col min="4869" max="4870" width="0" style="128" hidden="1" customWidth="1"/>
    <col min="4871" max="5118" width="7.875" style="128"/>
    <col min="5119" max="5119" width="35.75" style="128" customWidth="1"/>
    <col min="5120" max="5120" width="0" style="128" hidden="1" customWidth="1"/>
    <col min="5121" max="5122" width="12" style="128" customWidth="1"/>
    <col min="5123" max="5123" width="8" style="128" bestFit="1" customWidth="1"/>
    <col min="5124" max="5124" width="7.875" style="128" bestFit="1" customWidth="1"/>
    <col min="5125" max="5126" width="0" style="128" hidden="1" customWidth="1"/>
    <col min="5127" max="5374" width="7.875" style="128"/>
    <col min="5375" max="5375" width="35.75" style="128" customWidth="1"/>
    <col min="5376" max="5376" width="0" style="128" hidden="1" customWidth="1"/>
    <col min="5377" max="5378" width="12" style="128" customWidth="1"/>
    <col min="5379" max="5379" width="8" style="128" bestFit="1" customWidth="1"/>
    <col min="5380" max="5380" width="7.875" style="128" bestFit="1" customWidth="1"/>
    <col min="5381" max="5382" width="0" style="128" hidden="1" customWidth="1"/>
    <col min="5383" max="5630" width="7.875" style="128"/>
    <col min="5631" max="5631" width="35.75" style="128" customWidth="1"/>
    <col min="5632" max="5632" width="0" style="128" hidden="1" customWidth="1"/>
    <col min="5633" max="5634" width="12" style="128" customWidth="1"/>
    <col min="5635" max="5635" width="8" style="128" bestFit="1" customWidth="1"/>
    <col min="5636" max="5636" width="7.875" style="128" bestFit="1" customWidth="1"/>
    <col min="5637" max="5638" width="0" style="128" hidden="1" customWidth="1"/>
    <col min="5639" max="5886" width="7.875" style="128"/>
    <col min="5887" max="5887" width="35.75" style="128" customWidth="1"/>
    <col min="5888" max="5888" width="0" style="128" hidden="1" customWidth="1"/>
    <col min="5889" max="5890" width="12" style="128" customWidth="1"/>
    <col min="5891" max="5891" width="8" style="128" bestFit="1" customWidth="1"/>
    <col min="5892" max="5892" width="7.875" style="128" bestFit="1" customWidth="1"/>
    <col min="5893" max="5894" width="0" style="128" hidden="1" customWidth="1"/>
    <col min="5895" max="6142" width="7.875" style="128"/>
    <col min="6143" max="6143" width="35.75" style="128" customWidth="1"/>
    <col min="6144" max="6144" width="0" style="128" hidden="1" customWidth="1"/>
    <col min="6145" max="6146" width="12" style="128" customWidth="1"/>
    <col min="6147" max="6147" width="8" style="128" bestFit="1" customWidth="1"/>
    <col min="6148" max="6148" width="7.875" style="128" bestFit="1" customWidth="1"/>
    <col min="6149" max="6150" width="0" style="128" hidden="1" customWidth="1"/>
    <col min="6151" max="6398" width="7.875" style="128"/>
    <col min="6399" max="6399" width="35.75" style="128" customWidth="1"/>
    <col min="6400" max="6400" width="0" style="128" hidden="1" customWidth="1"/>
    <col min="6401" max="6402" width="12" style="128" customWidth="1"/>
    <col min="6403" max="6403" width="8" style="128" bestFit="1" customWidth="1"/>
    <col min="6404" max="6404" width="7.875" style="128" bestFit="1" customWidth="1"/>
    <col min="6405" max="6406" width="0" style="128" hidden="1" customWidth="1"/>
    <col min="6407" max="6654" width="7.875" style="128"/>
    <col min="6655" max="6655" width="35.75" style="128" customWidth="1"/>
    <col min="6656" max="6656" width="0" style="128" hidden="1" customWidth="1"/>
    <col min="6657" max="6658" width="12" style="128" customWidth="1"/>
    <col min="6659" max="6659" width="8" style="128" bestFit="1" customWidth="1"/>
    <col min="6660" max="6660" width="7.875" style="128" bestFit="1" customWidth="1"/>
    <col min="6661" max="6662" width="0" style="128" hidden="1" customWidth="1"/>
    <col min="6663" max="6910" width="7.875" style="128"/>
    <col min="6911" max="6911" width="35.75" style="128" customWidth="1"/>
    <col min="6912" max="6912" width="0" style="128" hidden="1" customWidth="1"/>
    <col min="6913" max="6914" width="12" style="128" customWidth="1"/>
    <col min="6915" max="6915" width="8" style="128" bestFit="1" customWidth="1"/>
    <col min="6916" max="6916" width="7.875" style="128" bestFit="1" customWidth="1"/>
    <col min="6917" max="6918" width="0" style="128" hidden="1" customWidth="1"/>
    <col min="6919" max="7166" width="7.875" style="128"/>
    <col min="7167" max="7167" width="35.75" style="128" customWidth="1"/>
    <col min="7168" max="7168" width="0" style="128" hidden="1" customWidth="1"/>
    <col min="7169" max="7170" width="12" style="128" customWidth="1"/>
    <col min="7171" max="7171" width="8" style="128" bestFit="1" customWidth="1"/>
    <col min="7172" max="7172" width="7.875" style="128" bestFit="1" customWidth="1"/>
    <col min="7173" max="7174" width="0" style="128" hidden="1" customWidth="1"/>
    <col min="7175" max="7422" width="7.875" style="128"/>
    <col min="7423" max="7423" width="35.75" style="128" customWidth="1"/>
    <col min="7424" max="7424" width="0" style="128" hidden="1" customWidth="1"/>
    <col min="7425" max="7426" width="12" style="128" customWidth="1"/>
    <col min="7427" max="7427" width="8" style="128" bestFit="1" customWidth="1"/>
    <col min="7428" max="7428" width="7.875" style="128" bestFit="1" customWidth="1"/>
    <col min="7429" max="7430" width="0" style="128" hidden="1" customWidth="1"/>
    <col min="7431" max="7678" width="7.875" style="128"/>
    <col min="7679" max="7679" width="35.75" style="128" customWidth="1"/>
    <col min="7680" max="7680" width="0" style="128" hidden="1" customWidth="1"/>
    <col min="7681" max="7682" width="12" style="128" customWidth="1"/>
    <col min="7683" max="7683" width="8" style="128" bestFit="1" customWidth="1"/>
    <col min="7684" max="7684" width="7.875" style="128" bestFit="1" customWidth="1"/>
    <col min="7685" max="7686" width="0" style="128" hidden="1" customWidth="1"/>
    <col min="7687" max="7934" width="7.875" style="128"/>
    <col min="7935" max="7935" width="35.75" style="128" customWidth="1"/>
    <col min="7936" max="7936" width="0" style="128" hidden="1" customWidth="1"/>
    <col min="7937" max="7938" width="12" style="128" customWidth="1"/>
    <col min="7939" max="7939" width="8" style="128" bestFit="1" customWidth="1"/>
    <col min="7940" max="7940" width="7.875" style="128" bestFit="1" customWidth="1"/>
    <col min="7941" max="7942" width="0" style="128" hidden="1" customWidth="1"/>
    <col min="7943" max="8190" width="7.875" style="128"/>
    <col min="8191" max="8191" width="35.75" style="128" customWidth="1"/>
    <col min="8192" max="8192" width="0" style="128" hidden="1" customWidth="1"/>
    <col min="8193" max="8194" width="12" style="128" customWidth="1"/>
    <col min="8195" max="8195" width="8" style="128" bestFit="1" customWidth="1"/>
    <col min="8196" max="8196" width="7.875" style="128" bestFit="1" customWidth="1"/>
    <col min="8197" max="8198" width="0" style="128" hidden="1" customWidth="1"/>
    <col min="8199" max="8446" width="7.875" style="128"/>
    <col min="8447" max="8447" width="35.75" style="128" customWidth="1"/>
    <col min="8448" max="8448" width="0" style="128" hidden="1" customWidth="1"/>
    <col min="8449" max="8450" width="12" style="128" customWidth="1"/>
    <col min="8451" max="8451" width="8" style="128" bestFit="1" customWidth="1"/>
    <col min="8452" max="8452" width="7.875" style="128" bestFit="1" customWidth="1"/>
    <col min="8453" max="8454" width="0" style="128" hidden="1" customWidth="1"/>
    <col min="8455" max="8702" width="7.875" style="128"/>
    <col min="8703" max="8703" width="35.75" style="128" customWidth="1"/>
    <col min="8704" max="8704" width="0" style="128" hidden="1" customWidth="1"/>
    <col min="8705" max="8706" width="12" style="128" customWidth="1"/>
    <col min="8707" max="8707" width="8" style="128" bestFit="1" customWidth="1"/>
    <col min="8708" max="8708" width="7.875" style="128" bestFit="1" customWidth="1"/>
    <col min="8709" max="8710" width="0" style="128" hidden="1" customWidth="1"/>
    <col min="8711" max="8958" width="7.875" style="128"/>
    <col min="8959" max="8959" width="35.75" style="128" customWidth="1"/>
    <col min="8960" max="8960" width="0" style="128" hidden="1" customWidth="1"/>
    <col min="8961" max="8962" width="12" style="128" customWidth="1"/>
    <col min="8963" max="8963" width="8" style="128" bestFit="1" customWidth="1"/>
    <col min="8964" max="8964" width="7.875" style="128" bestFit="1" customWidth="1"/>
    <col min="8965" max="8966" width="0" style="128" hidden="1" customWidth="1"/>
    <col min="8967" max="9214" width="7.875" style="128"/>
    <col min="9215" max="9215" width="35.75" style="128" customWidth="1"/>
    <col min="9216" max="9216" width="0" style="128" hidden="1" customWidth="1"/>
    <col min="9217" max="9218" width="12" style="128" customWidth="1"/>
    <col min="9219" max="9219" width="8" style="128" bestFit="1" customWidth="1"/>
    <col min="9220" max="9220" width="7.875" style="128" bestFit="1" customWidth="1"/>
    <col min="9221" max="9222" width="0" style="128" hidden="1" customWidth="1"/>
    <col min="9223" max="9470" width="7.875" style="128"/>
    <col min="9471" max="9471" width="35.75" style="128" customWidth="1"/>
    <col min="9472" max="9472" width="0" style="128" hidden="1" customWidth="1"/>
    <col min="9473" max="9474" width="12" style="128" customWidth="1"/>
    <col min="9475" max="9475" width="8" style="128" bestFit="1" customWidth="1"/>
    <col min="9476" max="9476" width="7.875" style="128" bestFit="1" customWidth="1"/>
    <col min="9477" max="9478" width="0" style="128" hidden="1" customWidth="1"/>
    <col min="9479" max="9726" width="7.875" style="128"/>
    <col min="9727" max="9727" width="35.75" style="128" customWidth="1"/>
    <col min="9728" max="9728" width="0" style="128" hidden="1" customWidth="1"/>
    <col min="9729" max="9730" width="12" style="128" customWidth="1"/>
    <col min="9731" max="9731" width="8" style="128" bestFit="1" customWidth="1"/>
    <col min="9732" max="9732" width="7.875" style="128" bestFit="1" customWidth="1"/>
    <col min="9733" max="9734" width="0" style="128" hidden="1" customWidth="1"/>
    <col min="9735" max="9982" width="7.875" style="128"/>
    <col min="9983" max="9983" width="35.75" style="128" customWidth="1"/>
    <col min="9984" max="9984" width="0" style="128" hidden="1" customWidth="1"/>
    <col min="9985" max="9986" width="12" style="128" customWidth="1"/>
    <col min="9987" max="9987" width="8" style="128" bestFit="1" customWidth="1"/>
    <col min="9988" max="9988" width="7.875" style="128" bestFit="1" customWidth="1"/>
    <col min="9989" max="9990" width="0" style="128" hidden="1" customWidth="1"/>
    <col min="9991" max="10238" width="7.875" style="128"/>
    <col min="10239" max="10239" width="35.75" style="128" customWidth="1"/>
    <col min="10240" max="10240" width="0" style="128" hidden="1" customWidth="1"/>
    <col min="10241" max="10242" width="12" style="128" customWidth="1"/>
    <col min="10243" max="10243" width="8" style="128" bestFit="1" customWidth="1"/>
    <col min="10244" max="10244" width="7.875" style="128" bestFit="1" customWidth="1"/>
    <col min="10245" max="10246" width="0" style="128" hidden="1" customWidth="1"/>
    <col min="10247" max="10494" width="7.875" style="128"/>
    <col min="10495" max="10495" width="35.75" style="128" customWidth="1"/>
    <col min="10496" max="10496" width="0" style="128" hidden="1" customWidth="1"/>
    <col min="10497" max="10498" width="12" style="128" customWidth="1"/>
    <col min="10499" max="10499" width="8" style="128" bestFit="1" customWidth="1"/>
    <col min="10500" max="10500" width="7.875" style="128" bestFit="1" customWidth="1"/>
    <col min="10501" max="10502" width="0" style="128" hidden="1" customWidth="1"/>
    <col min="10503" max="10750" width="7.875" style="128"/>
    <col min="10751" max="10751" width="35.75" style="128" customWidth="1"/>
    <col min="10752" max="10752" width="0" style="128" hidden="1" customWidth="1"/>
    <col min="10753" max="10754" width="12" style="128" customWidth="1"/>
    <col min="10755" max="10755" width="8" style="128" bestFit="1" customWidth="1"/>
    <col min="10756" max="10756" width="7.875" style="128" bestFit="1" customWidth="1"/>
    <col min="10757" max="10758" width="0" style="128" hidden="1" customWidth="1"/>
    <col min="10759" max="11006" width="7.875" style="128"/>
    <col min="11007" max="11007" width="35.75" style="128" customWidth="1"/>
    <col min="11008" max="11008" width="0" style="128" hidden="1" customWidth="1"/>
    <col min="11009" max="11010" width="12" style="128" customWidth="1"/>
    <col min="11011" max="11011" width="8" style="128" bestFit="1" customWidth="1"/>
    <col min="11012" max="11012" width="7.875" style="128" bestFit="1" customWidth="1"/>
    <col min="11013" max="11014" width="0" style="128" hidden="1" customWidth="1"/>
    <col min="11015" max="11262" width="7.875" style="128"/>
    <col min="11263" max="11263" width="35.75" style="128" customWidth="1"/>
    <col min="11264" max="11264" width="0" style="128" hidden="1" customWidth="1"/>
    <col min="11265" max="11266" width="12" style="128" customWidth="1"/>
    <col min="11267" max="11267" width="8" style="128" bestFit="1" customWidth="1"/>
    <col min="11268" max="11268" width="7.875" style="128" bestFit="1" customWidth="1"/>
    <col min="11269" max="11270" width="0" style="128" hidden="1" customWidth="1"/>
    <col min="11271" max="11518" width="7.875" style="128"/>
    <col min="11519" max="11519" width="35.75" style="128" customWidth="1"/>
    <col min="11520" max="11520" width="0" style="128" hidden="1" customWidth="1"/>
    <col min="11521" max="11522" width="12" style="128" customWidth="1"/>
    <col min="11523" max="11523" width="8" style="128" bestFit="1" customWidth="1"/>
    <col min="11524" max="11524" width="7.875" style="128" bestFit="1" customWidth="1"/>
    <col min="11525" max="11526" width="0" style="128" hidden="1" customWidth="1"/>
    <col min="11527" max="11774" width="7.875" style="128"/>
    <col min="11775" max="11775" width="35.75" style="128" customWidth="1"/>
    <col min="11776" max="11776" width="0" style="128" hidden="1" customWidth="1"/>
    <col min="11777" max="11778" width="12" style="128" customWidth="1"/>
    <col min="11779" max="11779" width="8" style="128" bestFit="1" customWidth="1"/>
    <col min="11780" max="11780" width="7.875" style="128" bestFit="1" customWidth="1"/>
    <col min="11781" max="11782" width="0" style="128" hidden="1" customWidth="1"/>
    <col min="11783" max="12030" width="7.875" style="128"/>
    <col min="12031" max="12031" width="35.75" style="128" customWidth="1"/>
    <col min="12032" max="12032" width="0" style="128" hidden="1" customWidth="1"/>
    <col min="12033" max="12034" width="12" style="128" customWidth="1"/>
    <col min="12035" max="12035" width="8" style="128" bestFit="1" customWidth="1"/>
    <col min="12036" max="12036" width="7.875" style="128" bestFit="1" customWidth="1"/>
    <col min="12037" max="12038" width="0" style="128" hidden="1" customWidth="1"/>
    <col min="12039" max="12286" width="7.875" style="128"/>
    <col min="12287" max="12287" width="35.75" style="128" customWidth="1"/>
    <col min="12288" max="12288" width="0" style="128" hidden="1" customWidth="1"/>
    <col min="12289" max="12290" width="12" style="128" customWidth="1"/>
    <col min="12291" max="12291" width="8" style="128" bestFit="1" customWidth="1"/>
    <col min="12292" max="12292" width="7.875" style="128" bestFit="1" customWidth="1"/>
    <col min="12293" max="12294" width="0" style="128" hidden="1" customWidth="1"/>
    <col min="12295" max="12542" width="7.875" style="128"/>
    <col min="12543" max="12543" width="35.75" style="128" customWidth="1"/>
    <col min="12544" max="12544" width="0" style="128" hidden="1" customWidth="1"/>
    <col min="12545" max="12546" width="12" style="128" customWidth="1"/>
    <col min="12547" max="12547" width="8" style="128" bestFit="1" customWidth="1"/>
    <col min="12548" max="12548" width="7.875" style="128" bestFit="1" customWidth="1"/>
    <col min="12549" max="12550" width="0" style="128" hidden="1" customWidth="1"/>
    <col min="12551" max="12798" width="7.875" style="128"/>
    <col min="12799" max="12799" width="35.75" style="128" customWidth="1"/>
    <col min="12800" max="12800" width="0" style="128" hidden="1" customWidth="1"/>
    <col min="12801" max="12802" width="12" style="128" customWidth="1"/>
    <col min="12803" max="12803" width="8" style="128" bestFit="1" customWidth="1"/>
    <col min="12804" max="12804" width="7.875" style="128" bestFit="1" customWidth="1"/>
    <col min="12805" max="12806" width="0" style="128" hidden="1" customWidth="1"/>
    <col min="12807" max="13054" width="7.875" style="128"/>
    <col min="13055" max="13055" width="35.75" style="128" customWidth="1"/>
    <col min="13056" max="13056" width="0" style="128" hidden="1" customWidth="1"/>
    <col min="13057" max="13058" width="12" style="128" customWidth="1"/>
    <col min="13059" max="13059" width="8" style="128" bestFit="1" customWidth="1"/>
    <col min="13060" max="13060" width="7.875" style="128" bestFit="1" customWidth="1"/>
    <col min="13061" max="13062" width="0" style="128" hidden="1" customWidth="1"/>
    <col min="13063" max="13310" width="7.875" style="128"/>
    <col min="13311" max="13311" width="35.75" style="128" customWidth="1"/>
    <col min="13312" max="13312" width="0" style="128" hidden="1" customWidth="1"/>
    <col min="13313" max="13314" width="12" style="128" customWidth="1"/>
    <col min="13315" max="13315" width="8" style="128" bestFit="1" customWidth="1"/>
    <col min="13316" max="13316" width="7.875" style="128" bestFit="1" customWidth="1"/>
    <col min="13317" max="13318" width="0" style="128" hidden="1" customWidth="1"/>
    <col min="13319" max="13566" width="7.875" style="128"/>
    <col min="13567" max="13567" width="35.75" style="128" customWidth="1"/>
    <col min="13568" max="13568" width="0" style="128" hidden="1" customWidth="1"/>
    <col min="13569" max="13570" width="12" style="128" customWidth="1"/>
    <col min="13571" max="13571" width="8" style="128" bestFit="1" customWidth="1"/>
    <col min="13572" max="13572" width="7.875" style="128" bestFit="1" customWidth="1"/>
    <col min="13573" max="13574" width="0" style="128" hidden="1" customWidth="1"/>
    <col min="13575" max="13822" width="7.875" style="128"/>
    <col min="13823" max="13823" width="35.75" style="128" customWidth="1"/>
    <col min="13824" max="13824" width="0" style="128" hidden="1" customWidth="1"/>
    <col min="13825" max="13826" width="12" style="128" customWidth="1"/>
    <col min="13827" max="13827" width="8" style="128" bestFit="1" customWidth="1"/>
    <col min="13828" max="13828" width="7.875" style="128" bestFit="1" customWidth="1"/>
    <col min="13829" max="13830" width="0" style="128" hidden="1" customWidth="1"/>
    <col min="13831" max="14078" width="7.875" style="128"/>
    <col min="14079" max="14079" width="35.75" style="128" customWidth="1"/>
    <col min="14080" max="14080" width="0" style="128" hidden="1" customWidth="1"/>
    <col min="14081" max="14082" width="12" style="128" customWidth="1"/>
    <col min="14083" max="14083" width="8" style="128" bestFit="1" customWidth="1"/>
    <col min="14084" max="14084" width="7.875" style="128" bestFit="1" customWidth="1"/>
    <col min="14085" max="14086" width="0" style="128" hidden="1" customWidth="1"/>
    <col min="14087" max="14334" width="7.875" style="128"/>
    <col min="14335" max="14335" width="35.75" style="128" customWidth="1"/>
    <col min="14336" max="14336" width="0" style="128" hidden="1" customWidth="1"/>
    <col min="14337" max="14338" width="12" style="128" customWidth="1"/>
    <col min="14339" max="14339" width="8" style="128" bestFit="1" customWidth="1"/>
    <col min="14340" max="14340" width="7.875" style="128" bestFit="1" customWidth="1"/>
    <col min="14341" max="14342" width="0" style="128" hidden="1" customWidth="1"/>
    <col min="14343" max="14590" width="7.875" style="128"/>
    <col min="14591" max="14591" width="35.75" style="128" customWidth="1"/>
    <col min="14592" max="14592" width="0" style="128" hidden="1" customWidth="1"/>
    <col min="14593" max="14594" width="12" style="128" customWidth="1"/>
    <col min="14595" max="14595" width="8" style="128" bestFit="1" customWidth="1"/>
    <col min="14596" max="14596" width="7.875" style="128" bestFit="1" customWidth="1"/>
    <col min="14597" max="14598" width="0" style="128" hidden="1" customWidth="1"/>
    <col min="14599" max="14846" width="7.875" style="128"/>
    <col min="14847" max="14847" width="35.75" style="128" customWidth="1"/>
    <col min="14848" max="14848" width="0" style="128" hidden="1" customWidth="1"/>
    <col min="14849" max="14850" width="12" style="128" customWidth="1"/>
    <col min="14851" max="14851" width="8" style="128" bestFit="1" customWidth="1"/>
    <col min="14852" max="14852" width="7.875" style="128" bestFit="1" customWidth="1"/>
    <col min="14853" max="14854" width="0" style="128" hidden="1" customWidth="1"/>
    <col min="14855" max="15102" width="7.875" style="128"/>
    <col min="15103" max="15103" width="35.75" style="128" customWidth="1"/>
    <col min="15104" max="15104" width="0" style="128" hidden="1" customWidth="1"/>
    <col min="15105" max="15106" width="12" style="128" customWidth="1"/>
    <col min="15107" max="15107" width="8" style="128" bestFit="1" customWidth="1"/>
    <col min="15108" max="15108" width="7.875" style="128" bestFit="1" customWidth="1"/>
    <col min="15109" max="15110" width="0" style="128" hidden="1" customWidth="1"/>
    <col min="15111" max="15358" width="7.875" style="128"/>
    <col min="15359" max="15359" width="35.75" style="128" customWidth="1"/>
    <col min="15360" max="15360" width="0" style="128" hidden="1" customWidth="1"/>
    <col min="15361" max="15362" width="12" style="128" customWidth="1"/>
    <col min="15363" max="15363" width="8" style="128" bestFit="1" customWidth="1"/>
    <col min="15364" max="15364" width="7.875" style="128" bestFit="1" customWidth="1"/>
    <col min="15365" max="15366" width="0" style="128" hidden="1" customWidth="1"/>
    <col min="15367" max="15614" width="7.875" style="128"/>
    <col min="15615" max="15615" width="35.75" style="128" customWidth="1"/>
    <col min="15616" max="15616" width="0" style="128" hidden="1" customWidth="1"/>
    <col min="15617" max="15618" width="12" style="128" customWidth="1"/>
    <col min="15619" max="15619" width="8" style="128" bestFit="1" customWidth="1"/>
    <col min="15620" max="15620" width="7.875" style="128" bestFit="1" customWidth="1"/>
    <col min="15621" max="15622" width="0" style="128" hidden="1" customWidth="1"/>
    <col min="15623" max="15870" width="7.875" style="128"/>
    <col min="15871" max="15871" width="35.75" style="128" customWidth="1"/>
    <col min="15872" max="15872" width="0" style="128" hidden="1" customWidth="1"/>
    <col min="15873" max="15874" width="12" style="128" customWidth="1"/>
    <col min="15875" max="15875" width="8" style="128" bestFit="1" customWidth="1"/>
    <col min="15876" max="15876" width="7.875" style="128" bestFit="1" customWidth="1"/>
    <col min="15877" max="15878" width="0" style="128" hidden="1" customWidth="1"/>
    <col min="15879" max="16126" width="7.875" style="128"/>
    <col min="16127" max="16127" width="35.75" style="128" customWidth="1"/>
    <col min="16128" max="16128" width="0" style="128" hidden="1" customWidth="1"/>
    <col min="16129" max="16130" width="12" style="128" customWidth="1"/>
    <col min="16131" max="16131" width="8" style="128" bestFit="1" customWidth="1"/>
    <col min="16132" max="16132" width="7.875" style="128" bestFit="1" customWidth="1"/>
    <col min="16133" max="16134" width="0" style="128" hidden="1" customWidth="1"/>
    <col min="16135" max="16384" width="7.875" style="128"/>
  </cols>
  <sheetData>
    <row r="1" spans="1:5" ht="27" customHeight="1">
      <c r="A1" s="150" t="s">
        <v>171</v>
      </c>
      <c r="B1" s="127"/>
    </row>
    <row r="2" spans="1:5" ht="39.950000000000003" customHeight="1">
      <c r="A2" s="129" t="s">
        <v>154</v>
      </c>
      <c r="B2" s="130"/>
    </row>
    <row r="3" spans="1:5" s="132" customFormat="1" ht="18.75" customHeight="1">
      <c r="A3" s="131"/>
      <c r="B3" s="84" t="s">
        <v>63</v>
      </c>
    </row>
    <row r="4" spans="1:5" s="135" customFormat="1" ht="53.25" customHeight="1">
      <c r="A4" s="133" t="s">
        <v>111</v>
      </c>
      <c r="B4" s="124" t="s">
        <v>142</v>
      </c>
      <c r="C4" s="134"/>
    </row>
    <row r="5" spans="1:5" s="138" customFormat="1" ht="53.25" customHeight="1">
      <c r="A5" s="136"/>
      <c r="B5" s="136"/>
      <c r="C5" s="137"/>
    </row>
    <row r="6" spans="1:5" s="132" customFormat="1" ht="53.25" customHeight="1">
      <c r="A6" s="136"/>
      <c r="B6" s="136"/>
      <c r="C6" s="139"/>
      <c r="E6" s="132">
        <v>988753</v>
      </c>
    </row>
    <row r="7" spans="1:5" s="132" customFormat="1" ht="53.25" customHeight="1">
      <c r="A7" s="136"/>
      <c r="B7" s="136"/>
      <c r="C7" s="139"/>
      <c r="E7" s="132">
        <v>822672</v>
      </c>
    </row>
    <row r="8" spans="1:5" s="143" customFormat="1" ht="53.25" customHeight="1">
      <c r="A8" s="140" t="s">
        <v>40</v>
      </c>
      <c r="B8" s="141"/>
      <c r="C8" s="142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22"/>
  <sheetViews>
    <sheetView workbookViewId="0"/>
  </sheetViews>
  <sheetFormatPr defaultRowHeight="15.75"/>
  <cols>
    <col min="1" max="1" width="17.125" style="60" customWidth="1"/>
    <col min="2" max="2" width="36.875" style="60" customWidth="1"/>
    <col min="3" max="3" width="17.25" style="62" customWidth="1"/>
    <col min="4" max="16384" width="9" style="60"/>
  </cols>
  <sheetData>
    <row r="1" spans="1:5" ht="22.5" customHeight="1">
      <c r="A1" s="63" t="s">
        <v>172</v>
      </c>
    </row>
    <row r="2" spans="1:5" ht="24.75" customHeight="1">
      <c r="A2" s="289" t="s">
        <v>156</v>
      </c>
      <c r="B2" s="291"/>
      <c r="C2" s="291"/>
    </row>
    <row r="3" spans="1:5" s="63" customFormat="1" ht="24" customHeight="1">
      <c r="C3" s="61" t="s">
        <v>39</v>
      </c>
    </row>
    <row r="4" spans="1:5" s="70" customFormat="1" ht="33" customHeight="1">
      <c r="A4" s="75" t="s">
        <v>41</v>
      </c>
      <c r="B4" s="75" t="s">
        <v>42</v>
      </c>
      <c r="C4" s="78" t="s">
        <v>43</v>
      </c>
    </row>
    <row r="5" spans="1:5" s="70" customFormat="1" ht="24.75" customHeight="1">
      <c r="A5" s="67">
        <v>102</v>
      </c>
      <c r="B5" s="68" t="s">
        <v>76</v>
      </c>
      <c r="C5" s="69"/>
    </row>
    <row r="6" spans="1:5" s="108" customFormat="1" ht="24.75" customHeight="1">
      <c r="A6" s="107">
        <v>10201</v>
      </c>
      <c r="B6" s="107" t="s">
        <v>77</v>
      </c>
      <c r="C6" s="107"/>
    </row>
    <row r="7" spans="1:5" s="111" customFormat="1" ht="24.75" customHeight="1">
      <c r="A7" s="109">
        <v>1020101</v>
      </c>
      <c r="B7" s="109" t="s">
        <v>78</v>
      </c>
      <c r="C7" s="110"/>
      <c r="E7" s="112"/>
    </row>
    <row r="8" spans="1:5" s="63" customFormat="1" ht="24.75" customHeight="1">
      <c r="A8" s="71" t="s">
        <v>4</v>
      </c>
      <c r="B8" s="72"/>
      <c r="C8" s="73"/>
    </row>
    <row r="9" spans="1:5" s="70" customFormat="1" ht="24.75" customHeight="1">
      <c r="A9" s="107">
        <v>10202</v>
      </c>
      <c r="B9" s="107" t="s">
        <v>79</v>
      </c>
      <c r="C9" s="69"/>
    </row>
    <row r="10" spans="1:5" s="63" customFormat="1" ht="24.75" customHeight="1">
      <c r="A10" s="109">
        <v>1020201</v>
      </c>
      <c r="B10" s="109" t="s">
        <v>80</v>
      </c>
      <c r="C10" s="73"/>
      <c r="E10" s="74"/>
    </row>
    <row r="11" spans="1:5" s="63" customFormat="1" ht="24.75" customHeight="1">
      <c r="A11" s="71" t="s">
        <v>4</v>
      </c>
      <c r="B11" s="72"/>
      <c r="C11" s="73"/>
    </row>
    <row r="12" spans="1:5" s="70" customFormat="1" ht="24.75" customHeight="1">
      <c r="A12" s="107" t="s">
        <v>90</v>
      </c>
      <c r="B12" s="121" t="s">
        <v>91</v>
      </c>
      <c r="C12" s="69"/>
    </row>
    <row r="13" spans="1:5" s="63" customFormat="1" ht="24.75" customHeight="1">
      <c r="A13" s="109">
        <v>1020301</v>
      </c>
      <c r="B13" s="122" t="s">
        <v>92</v>
      </c>
      <c r="C13" s="73"/>
      <c r="E13" s="74"/>
    </row>
    <row r="14" spans="1:5" s="63" customFormat="1" ht="24.75" customHeight="1">
      <c r="A14" s="71" t="s">
        <v>4</v>
      </c>
      <c r="B14" s="72"/>
      <c r="C14" s="73"/>
    </row>
    <row r="15" spans="1:5" s="70" customFormat="1" ht="24.75" customHeight="1">
      <c r="A15" s="107" t="s">
        <v>93</v>
      </c>
      <c r="B15" s="121" t="s">
        <v>94</v>
      </c>
      <c r="C15" s="69"/>
    </row>
    <row r="16" spans="1:5" s="63" customFormat="1" ht="24.75" customHeight="1">
      <c r="A16" s="109">
        <v>1020401</v>
      </c>
      <c r="B16" s="122" t="s">
        <v>95</v>
      </c>
      <c r="C16" s="73"/>
      <c r="E16" s="74"/>
    </row>
    <row r="17" spans="1:5" s="63" customFormat="1" ht="24.75" customHeight="1">
      <c r="A17" s="71" t="s">
        <v>4</v>
      </c>
      <c r="B17" s="72"/>
      <c r="C17" s="73"/>
    </row>
    <row r="18" spans="1:5" s="70" customFormat="1" ht="24.75" customHeight="1">
      <c r="A18" s="107" t="s">
        <v>96</v>
      </c>
      <c r="B18" s="121" t="s">
        <v>97</v>
      </c>
      <c r="C18" s="69"/>
    </row>
    <row r="19" spans="1:5" s="63" customFormat="1" ht="24.75" customHeight="1">
      <c r="A19" s="109">
        <v>1020501</v>
      </c>
      <c r="B19" s="122" t="s">
        <v>98</v>
      </c>
      <c r="C19" s="73"/>
      <c r="E19" s="74"/>
    </row>
    <row r="20" spans="1:5" s="63" customFormat="1" ht="24.75" customHeight="1">
      <c r="A20" s="71" t="s">
        <v>4</v>
      </c>
      <c r="B20" s="72"/>
      <c r="C20" s="73"/>
    </row>
    <row r="21" spans="1:5" s="70" customFormat="1" ht="24.75" customHeight="1">
      <c r="A21" s="107" t="s">
        <v>0</v>
      </c>
      <c r="B21" s="121"/>
      <c r="C21" s="69"/>
    </row>
    <row r="22" spans="1:5" s="70" customFormat="1" ht="24.75" customHeight="1">
      <c r="A22" s="292" t="s">
        <v>40</v>
      </c>
      <c r="B22" s="293"/>
      <c r="C22" s="69"/>
    </row>
  </sheetData>
  <mergeCells count="2">
    <mergeCell ref="A2:C2"/>
    <mergeCell ref="A22:B2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8"/>
  <sheetViews>
    <sheetView workbookViewId="0">
      <selection activeCell="AI17" sqref="AI17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4" hidden="1" customWidth="1"/>
    <col min="6" max="6" width="8.125" style="24" hidden="1" customWidth="1"/>
    <col min="7" max="7" width="9.625" style="25" hidden="1" customWidth="1"/>
    <col min="8" max="8" width="17.5" style="25" hidden="1" customWidth="1"/>
    <col min="9" max="9" width="12.5" style="26" hidden="1" customWidth="1"/>
    <col min="10" max="10" width="7" style="27" hidden="1" customWidth="1"/>
    <col min="11" max="12" width="7" style="24" hidden="1" customWidth="1"/>
    <col min="13" max="13" width="13.875" style="24" hidden="1" customWidth="1"/>
    <col min="14" max="14" width="7.875" style="24" hidden="1" customWidth="1"/>
    <col min="15" max="15" width="9.5" style="24" hidden="1" customWidth="1"/>
    <col min="16" max="16" width="6.875" style="24" hidden="1" customWidth="1"/>
    <col min="17" max="17" width="9" style="24" hidden="1" customWidth="1"/>
    <col min="18" max="18" width="5.875" style="24" hidden="1" customWidth="1"/>
    <col min="19" max="19" width="5.25" style="24" hidden="1" customWidth="1"/>
    <col min="20" max="20" width="6.5" style="24" hidden="1" customWidth="1"/>
    <col min="21" max="22" width="7" style="24" hidden="1" customWidth="1"/>
    <col min="23" max="23" width="10.625" style="24" hidden="1" customWidth="1"/>
    <col min="24" max="24" width="10.5" style="24" hidden="1" customWidth="1"/>
    <col min="25" max="25" width="7" style="24" hidden="1" customWidth="1"/>
    <col min="26" max="16384" width="7" style="24"/>
  </cols>
  <sheetData>
    <row r="1" spans="1:25" ht="21.75" customHeight="1">
      <c r="A1" s="23" t="s">
        <v>173</v>
      </c>
    </row>
    <row r="2" spans="1:25" ht="23.25">
      <c r="A2" s="274" t="s">
        <v>155</v>
      </c>
      <c r="B2" s="278"/>
      <c r="C2" s="275"/>
      <c r="G2" s="24"/>
      <c r="H2" s="24"/>
      <c r="I2" s="24"/>
    </row>
    <row r="3" spans="1:25" s="3" customFormat="1" ht="21" customHeight="1">
      <c r="A3" s="4"/>
      <c r="C3" s="28" t="s">
        <v>23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29" t="s">
        <v>24</v>
      </c>
      <c r="B4" s="30" t="s">
        <v>25</v>
      </c>
      <c r="C4" s="31" t="s">
        <v>38</v>
      </c>
      <c r="G4" s="32" t="s">
        <v>26</v>
      </c>
      <c r="H4" s="32" t="s">
        <v>27</v>
      </c>
      <c r="I4" s="32" t="s">
        <v>28</v>
      </c>
      <c r="J4" s="2"/>
      <c r="M4" s="32" t="s">
        <v>26</v>
      </c>
      <c r="N4" s="33" t="s">
        <v>27</v>
      </c>
      <c r="O4" s="32" t="s">
        <v>28</v>
      </c>
    </row>
    <row r="5" spans="1:25" s="3" customFormat="1" ht="26.25" customHeight="1">
      <c r="A5" s="7" t="s">
        <v>60</v>
      </c>
      <c r="B5" s="34" t="s">
        <v>72</v>
      </c>
      <c r="C5" s="5"/>
      <c r="D5" s="35">
        <v>105429</v>
      </c>
      <c r="E5" s="36">
        <v>595734.14</v>
      </c>
      <c r="F5" s="3">
        <f>104401+13602</f>
        <v>118003</v>
      </c>
      <c r="G5" s="37" t="s">
        <v>8</v>
      </c>
      <c r="H5" s="37" t="s">
        <v>29</v>
      </c>
      <c r="I5" s="38">
        <v>596221.15</v>
      </c>
      <c r="J5" s="2">
        <f t="shared" ref="J5:J14" si="0">G5-A5</f>
        <v>-8</v>
      </c>
      <c r="K5" s="35">
        <f t="shared" ref="K5:K14" si="1">I5-C5</f>
        <v>596221.15</v>
      </c>
      <c r="L5" s="35">
        <v>75943</v>
      </c>
      <c r="M5" s="37" t="s">
        <v>8</v>
      </c>
      <c r="N5" s="37" t="s">
        <v>29</v>
      </c>
      <c r="O5" s="38">
        <v>643048.94999999995</v>
      </c>
      <c r="P5" s="2">
        <f t="shared" ref="P5:P14" si="2">M5-A5</f>
        <v>-8</v>
      </c>
      <c r="Q5" s="35">
        <f t="shared" ref="Q5:Q14" si="3">O5-C5</f>
        <v>643048.94999999995</v>
      </c>
      <c r="S5" s="3">
        <v>717759</v>
      </c>
      <c r="U5" s="39" t="s">
        <v>8</v>
      </c>
      <c r="V5" s="39" t="s">
        <v>29</v>
      </c>
      <c r="W5" s="40">
        <v>659380.53</v>
      </c>
      <c r="X5" s="3">
        <f t="shared" ref="X5:X14" si="4">C5-W5</f>
        <v>-659380.53</v>
      </c>
      <c r="Y5" s="3">
        <f t="shared" ref="Y5:Y14" si="5">U5-A5</f>
        <v>-8</v>
      </c>
    </row>
    <row r="6" spans="1:25" s="97" customFormat="1" ht="26.25" customHeight="1">
      <c r="A6" s="81" t="s">
        <v>61</v>
      </c>
      <c r="B6" s="80" t="s">
        <v>73</v>
      </c>
      <c r="C6" s="95"/>
      <c r="D6" s="96"/>
      <c r="E6" s="96">
        <v>7616.62</v>
      </c>
      <c r="G6" s="53" t="s">
        <v>7</v>
      </c>
      <c r="H6" s="53" t="s">
        <v>30</v>
      </c>
      <c r="I6" s="98">
        <v>7616.62</v>
      </c>
      <c r="J6" s="99">
        <f t="shared" si="0"/>
        <v>-800</v>
      </c>
      <c r="K6" s="96">
        <f t="shared" si="1"/>
        <v>7616.62</v>
      </c>
      <c r="L6" s="96"/>
      <c r="M6" s="53" t="s">
        <v>7</v>
      </c>
      <c r="N6" s="53" t="s">
        <v>30</v>
      </c>
      <c r="O6" s="98">
        <v>7749.58</v>
      </c>
      <c r="P6" s="99">
        <f t="shared" si="2"/>
        <v>-800</v>
      </c>
      <c r="Q6" s="96">
        <f t="shared" si="3"/>
        <v>7749.58</v>
      </c>
      <c r="U6" s="54" t="s">
        <v>7</v>
      </c>
      <c r="V6" s="54" t="s">
        <v>30</v>
      </c>
      <c r="W6" s="100">
        <v>8475.4699999999993</v>
      </c>
      <c r="X6" s="97">
        <f t="shared" si="4"/>
        <v>-8475.4699999999993</v>
      </c>
      <c r="Y6" s="97">
        <f t="shared" si="5"/>
        <v>-800</v>
      </c>
    </row>
    <row r="7" spans="1:25" s="103" customFormat="1" ht="26.25" customHeight="1">
      <c r="A7" s="55" t="s">
        <v>15</v>
      </c>
      <c r="B7" s="41" t="s">
        <v>74</v>
      </c>
      <c r="C7" s="101"/>
      <c r="D7" s="102"/>
      <c r="E7" s="102">
        <v>3922.87</v>
      </c>
      <c r="G7" s="57" t="s">
        <v>6</v>
      </c>
      <c r="H7" s="57" t="s">
        <v>31</v>
      </c>
      <c r="I7" s="104">
        <v>3922.87</v>
      </c>
      <c r="J7" s="105">
        <f t="shared" si="0"/>
        <v>-80000</v>
      </c>
      <c r="K7" s="102">
        <f t="shared" si="1"/>
        <v>3922.87</v>
      </c>
      <c r="L7" s="102">
        <v>750</v>
      </c>
      <c r="M7" s="57" t="s">
        <v>6</v>
      </c>
      <c r="N7" s="57" t="s">
        <v>31</v>
      </c>
      <c r="O7" s="104">
        <v>4041.81</v>
      </c>
      <c r="P7" s="105">
        <f t="shared" si="2"/>
        <v>-80000</v>
      </c>
      <c r="Q7" s="102">
        <f t="shared" si="3"/>
        <v>4041.81</v>
      </c>
      <c r="U7" s="58" t="s">
        <v>6</v>
      </c>
      <c r="V7" s="58" t="s">
        <v>31</v>
      </c>
      <c r="W7" s="106">
        <v>4680.9399999999996</v>
      </c>
      <c r="X7" s="103">
        <f t="shared" si="4"/>
        <v>-4680.9399999999996</v>
      </c>
      <c r="Y7" s="103">
        <f t="shared" si="5"/>
        <v>-80000</v>
      </c>
    </row>
    <row r="8" spans="1:25" s="3" customFormat="1" ht="26.25" customHeight="1">
      <c r="A8" s="71" t="s">
        <v>4</v>
      </c>
      <c r="B8" s="41"/>
      <c r="C8" s="5"/>
      <c r="D8" s="42"/>
      <c r="E8" s="42">
        <v>135.6</v>
      </c>
      <c r="G8" s="37" t="s">
        <v>5</v>
      </c>
      <c r="H8" s="37" t="s">
        <v>32</v>
      </c>
      <c r="I8" s="38">
        <v>135.6</v>
      </c>
      <c r="J8" s="2" t="e">
        <f t="shared" si="0"/>
        <v>#VALUE!</v>
      </c>
      <c r="K8" s="35">
        <f t="shared" si="1"/>
        <v>135.6</v>
      </c>
      <c r="L8" s="35"/>
      <c r="M8" s="37" t="s">
        <v>5</v>
      </c>
      <c r="N8" s="37" t="s">
        <v>32</v>
      </c>
      <c r="O8" s="38">
        <v>135.6</v>
      </c>
      <c r="P8" s="2" t="e">
        <f t="shared" si="2"/>
        <v>#VALUE!</v>
      </c>
      <c r="Q8" s="35">
        <f t="shared" si="3"/>
        <v>135.6</v>
      </c>
      <c r="U8" s="39" t="s">
        <v>5</v>
      </c>
      <c r="V8" s="39" t="s">
        <v>32</v>
      </c>
      <c r="W8" s="40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26.25" customHeight="1">
      <c r="A9" s="81" t="s">
        <v>62</v>
      </c>
      <c r="B9" s="81" t="s">
        <v>75</v>
      </c>
      <c r="C9" s="5"/>
      <c r="D9" s="35"/>
      <c r="E9" s="35">
        <v>7616.62</v>
      </c>
      <c r="G9" s="37" t="s">
        <v>7</v>
      </c>
      <c r="H9" s="37" t="s">
        <v>30</v>
      </c>
      <c r="I9" s="38">
        <v>7616.62</v>
      </c>
      <c r="J9" s="2">
        <f t="shared" ref="J9:J11" si="6">G9-A9</f>
        <v>-801</v>
      </c>
      <c r="K9" s="35">
        <f t="shared" ref="K9:K11" si="7">I9-C9</f>
        <v>7616.62</v>
      </c>
      <c r="L9" s="35"/>
      <c r="M9" s="37" t="s">
        <v>7</v>
      </c>
      <c r="N9" s="37" t="s">
        <v>30</v>
      </c>
      <c r="O9" s="38">
        <v>7749.58</v>
      </c>
      <c r="P9" s="2">
        <f t="shared" ref="P9:P11" si="8">M9-A9</f>
        <v>-801</v>
      </c>
      <c r="Q9" s="35">
        <f t="shared" ref="Q9:Q11" si="9">O9-C9</f>
        <v>7749.58</v>
      </c>
      <c r="U9" s="39" t="s">
        <v>7</v>
      </c>
      <c r="V9" s="39" t="s">
        <v>30</v>
      </c>
      <c r="W9" s="40">
        <v>8475.4699999999993</v>
      </c>
      <c r="X9" s="3">
        <f t="shared" ref="X9:X11" si="10">C9-W9</f>
        <v>-8475.4699999999993</v>
      </c>
      <c r="Y9" s="3">
        <f t="shared" ref="Y9:Y11" si="11">U9-A9</f>
        <v>-801</v>
      </c>
    </row>
    <row r="10" spans="1:25" s="3" customFormat="1" ht="26.25" customHeight="1">
      <c r="A10" s="55" t="s">
        <v>20</v>
      </c>
      <c r="B10" s="59" t="s">
        <v>112</v>
      </c>
      <c r="C10" s="5"/>
      <c r="D10" s="35"/>
      <c r="E10" s="35">
        <v>3922.87</v>
      </c>
      <c r="G10" s="37" t="s">
        <v>6</v>
      </c>
      <c r="H10" s="37" t="s">
        <v>31</v>
      </c>
      <c r="I10" s="38">
        <v>3922.87</v>
      </c>
      <c r="J10" s="2">
        <f t="shared" si="6"/>
        <v>-80100</v>
      </c>
      <c r="K10" s="35">
        <f t="shared" si="7"/>
        <v>3922.87</v>
      </c>
      <c r="L10" s="35">
        <v>750</v>
      </c>
      <c r="M10" s="37" t="s">
        <v>6</v>
      </c>
      <c r="N10" s="37" t="s">
        <v>31</v>
      </c>
      <c r="O10" s="38">
        <v>4041.81</v>
      </c>
      <c r="P10" s="2">
        <f t="shared" si="8"/>
        <v>-80100</v>
      </c>
      <c r="Q10" s="35">
        <f t="shared" si="9"/>
        <v>4041.81</v>
      </c>
      <c r="U10" s="39" t="s">
        <v>6</v>
      </c>
      <c r="V10" s="39" t="s">
        <v>31</v>
      </c>
      <c r="W10" s="40">
        <v>4680.9399999999996</v>
      </c>
      <c r="X10" s="3">
        <f t="shared" si="10"/>
        <v>-4680.9399999999996</v>
      </c>
      <c r="Y10" s="3">
        <f t="shared" si="11"/>
        <v>-80100</v>
      </c>
    </row>
    <row r="11" spans="1:25" s="3" customFormat="1" ht="26.25" customHeight="1">
      <c r="A11" s="71" t="s">
        <v>4</v>
      </c>
      <c r="B11" s="41"/>
      <c r="C11" s="5"/>
      <c r="D11" s="42"/>
      <c r="E11" s="42">
        <v>135.6</v>
      </c>
      <c r="G11" s="37" t="s">
        <v>5</v>
      </c>
      <c r="H11" s="37" t="s">
        <v>32</v>
      </c>
      <c r="I11" s="38">
        <v>135.6</v>
      </c>
      <c r="J11" s="2" t="e">
        <f t="shared" si="6"/>
        <v>#VALUE!</v>
      </c>
      <c r="K11" s="35">
        <f t="shared" si="7"/>
        <v>135.6</v>
      </c>
      <c r="L11" s="35"/>
      <c r="M11" s="37" t="s">
        <v>5</v>
      </c>
      <c r="N11" s="37" t="s">
        <v>32</v>
      </c>
      <c r="O11" s="38">
        <v>135.6</v>
      </c>
      <c r="P11" s="2" t="e">
        <f t="shared" si="8"/>
        <v>#VALUE!</v>
      </c>
      <c r="Q11" s="35">
        <f t="shared" si="9"/>
        <v>135.6</v>
      </c>
      <c r="U11" s="39" t="s">
        <v>5</v>
      </c>
      <c r="V11" s="39" t="s">
        <v>32</v>
      </c>
      <c r="W11" s="40">
        <v>135.6</v>
      </c>
      <c r="X11" s="3">
        <f t="shared" si="10"/>
        <v>-135.6</v>
      </c>
      <c r="Y11" s="3" t="e">
        <f t="shared" si="11"/>
        <v>#VALUE!</v>
      </c>
    </row>
    <row r="12" spans="1:25" s="3" customFormat="1" ht="26.25" customHeight="1">
      <c r="A12" s="81" t="s">
        <v>99</v>
      </c>
      <c r="B12" s="123" t="s">
        <v>100</v>
      </c>
      <c r="C12" s="5"/>
      <c r="D12" s="35"/>
      <c r="E12" s="35">
        <v>7616.62</v>
      </c>
      <c r="G12" s="37" t="s">
        <v>7</v>
      </c>
      <c r="H12" s="37" t="s">
        <v>30</v>
      </c>
      <c r="I12" s="38">
        <v>7616.62</v>
      </c>
      <c r="J12" s="2">
        <f t="shared" si="0"/>
        <v>-802</v>
      </c>
      <c r="K12" s="35">
        <f t="shared" si="1"/>
        <v>7616.62</v>
      </c>
      <c r="L12" s="35"/>
      <c r="M12" s="37" t="s">
        <v>7</v>
      </c>
      <c r="N12" s="37" t="s">
        <v>30</v>
      </c>
      <c r="O12" s="38">
        <v>7749.58</v>
      </c>
      <c r="P12" s="2">
        <f t="shared" si="2"/>
        <v>-802</v>
      </c>
      <c r="Q12" s="35">
        <f t="shared" si="3"/>
        <v>7749.58</v>
      </c>
      <c r="U12" s="39" t="s">
        <v>7</v>
      </c>
      <c r="V12" s="39" t="s">
        <v>30</v>
      </c>
      <c r="W12" s="40">
        <v>8475.4699999999993</v>
      </c>
      <c r="X12" s="3">
        <f t="shared" si="4"/>
        <v>-8475.4699999999993</v>
      </c>
      <c r="Y12" s="3">
        <f t="shared" si="5"/>
        <v>-802</v>
      </c>
    </row>
    <row r="13" spans="1:25" s="3" customFormat="1" ht="26.25" customHeight="1">
      <c r="A13" s="55" t="s">
        <v>101</v>
      </c>
      <c r="B13" s="59" t="s">
        <v>102</v>
      </c>
      <c r="C13" s="5"/>
      <c r="D13" s="35"/>
      <c r="E13" s="35">
        <v>3922.87</v>
      </c>
      <c r="G13" s="37" t="s">
        <v>6</v>
      </c>
      <c r="H13" s="37" t="s">
        <v>31</v>
      </c>
      <c r="I13" s="38">
        <v>3922.87</v>
      </c>
      <c r="J13" s="2">
        <f t="shared" si="0"/>
        <v>-80200</v>
      </c>
      <c r="K13" s="35">
        <f t="shared" si="1"/>
        <v>3922.87</v>
      </c>
      <c r="L13" s="35">
        <v>750</v>
      </c>
      <c r="M13" s="37" t="s">
        <v>6</v>
      </c>
      <c r="N13" s="37" t="s">
        <v>31</v>
      </c>
      <c r="O13" s="38">
        <v>4041.81</v>
      </c>
      <c r="P13" s="2">
        <f t="shared" si="2"/>
        <v>-80200</v>
      </c>
      <c r="Q13" s="35">
        <f t="shared" si="3"/>
        <v>4041.81</v>
      </c>
      <c r="U13" s="39" t="s">
        <v>6</v>
      </c>
      <c r="V13" s="39" t="s">
        <v>31</v>
      </c>
      <c r="W13" s="40">
        <v>4680.9399999999996</v>
      </c>
      <c r="X13" s="3">
        <f t="shared" si="4"/>
        <v>-4680.9399999999996</v>
      </c>
      <c r="Y13" s="3">
        <f t="shared" si="5"/>
        <v>-80200</v>
      </c>
    </row>
    <row r="14" spans="1:25" s="3" customFormat="1" ht="26.25" customHeight="1">
      <c r="A14" s="71" t="s">
        <v>4</v>
      </c>
      <c r="B14" s="41"/>
      <c r="C14" s="5"/>
      <c r="D14" s="42"/>
      <c r="E14" s="42">
        <v>135.6</v>
      </c>
      <c r="G14" s="37" t="s">
        <v>5</v>
      </c>
      <c r="H14" s="37" t="s">
        <v>32</v>
      </c>
      <c r="I14" s="38">
        <v>135.6</v>
      </c>
      <c r="J14" s="2" t="e">
        <f t="shared" si="0"/>
        <v>#VALUE!</v>
      </c>
      <c r="K14" s="35">
        <f t="shared" si="1"/>
        <v>135.6</v>
      </c>
      <c r="L14" s="35"/>
      <c r="M14" s="37" t="s">
        <v>5</v>
      </c>
      <c r="N14" s="37" t="s">
        <v>32</v>
      </c>
      <c r="O14" s="38">
        <v>135.6</v>
      </c>
      <c r="P14" s="2" t="e">
        <f t="shared" si="2"/>
        <v>#VALUE!</v>
      </c>
      <c r="Q14" s="35">
        <f t="shared" si="3"/>
        <v>135.6</v>
      </c>
      <c r="U14" s="39" t="s">
        <v>5</v>
      </c>
      <c r="V14" s="39" t="s">
        <v>32</v>
      </c>
      <c r="W14" s="40">
        <v>135.6</v>
      </c>
      <c r="X14" s="3">
        <f t="shared" si="4"/>
        <v>-135.6</v>
      </c>
      <c r="Y14" s="3" t="e">
        <f t="shared" si="5"/>
        <v>#VALUE!</v>
      </c>
    </row>
    <row r="15" spans="1:25" s="3" customFormat="1" ht="26.25" customHeight="1">
      <c r="A15" s="81" t="s">
        <v>103</v>
      </c>
      <c r="B15" s="123" t="s">
        <v>110</v>
      </c>
      <c r="C15" s="5"/>
      <c r="D15" s="35"/>
      <c r="E15" s="35">
        <v>7616.62</v>
      </c>
      <c r="G15" s="37" t="s">
        <v>7</v>
      </c>
      <c r="H15" s="37" t="s">
        <v>30</v>
      </c>
      <c r="I15" s="38">
        <v>7616.62</v>
      </c>
      <c r="J15" s="2">
        <f t="shared" ref="J15:J20" si="12">G15-A15</f>
        <v>-803</v>
      </c>
      <c r="K15" s="35">
        <f t="shared" ref="K15:K20" si="13">I15-C15</f>
        <v>7616.62</v>
      </c>
      <c r="L15" s="35"/>
      <c r="M15" s="37" t="s">
        <v>7</v>
      </c>
      <c r="N15" s="37" t="s">
        <v>30</v>
      </c>
      <c r="O15" s="38">
        <v>7749.58</v>
      </c>
      <c r="P15" s="2">
        <f t="shared" ref="P15:P20" si="14">M15-A15</f>
        <v>-803</v>
      </c>
      <c r="Q15" s="35">
        <f t="shared" ref="Q15:Q20" si="15">O15-C15</f>
        <v>7749.58</v>
      </c>
      <c r="U15" s="39" t="s">
        <v>7</v>
      </c>
      <c r="V15" s="39" t="s">
        <v>30</v>
      </c>
      <c r="W15" s="40">
        <v>8475.4699999999993</v>
      </c>
      <c r="X15" s="3">
        <f t="shared" ref="X15:X20" si="16">C15-W15</f>
        <v>-8475.4699999999993</v>
      </c>
      <c r="Y15" s="3">
        <f t="shared" ref="Y15:Y20" si="17">U15-A15</f>
        <v>-803</v>
      </c>
    </row>
    <row r="16" spans="1:25" s="3" customFormat="1" ht="26.25" customHeight="1">
      <c r="A16" s="55" t="s">
        <v>104</v>
      </c>
      <c r="B16" s="59" t="s">
        <v>105</v>
      </c>
      <c r="C16" s="5"/>
      <c r="D16" s="35"/>
      <c r="E16" s="35">
        <v>3922.87</v>
      </c>
      <c r="G16" s="37" t="s">
        <v>6</v>
      </c>
      <c r="H16" s="37" t="s">
        <v>31</v>
      </c>
      <c r="I16" s="38">
        <v>3922.87</v>
      </c>
      <c r="J16" s="2">
        <f t="shared" si="12"/>
        <v>-80300</v>
      </c>
      <c r="K16" s="35">
        <f t="shared" si="13"/>
        <v>3922.87</v>
      </c>
      <c r="L16" s="35">
        <v>750</v>
      </c>
      <c r="M16" s="37" t="s">
        <v>6</v>
      </c>
      <c r="N16" s="37" t="s">
        <v>31</v>
      </c>
      <c r="O16" s="38">
        <v>4041.81</v>
      </c>
      <c r="P16" s="2">
        <f t="shared" si="14"/>
        <v>-80300</v>
      </c>
      <c r="Q16" s="35">
        <f t="shared" si="15"/>
        <v>4041.81</v>
      </c>
      <c r="U16" s="39" t="s">
        <v>6</v>
      </c>
      <c r="V16" s="39" t="s">
        <v>31</v>
      </c>
      <c r="W16" s="40">
        <v>4680.9399999999996</v>
      </c>
      <c r="X16" s="3">
        <f t="shared" si="16"/>
        <v>-4680.9399999999996</v>
      </c>
      <c r="Y16" s="3">
        <f t="shared" si="17"/>
        <v>-80300</v>
      </c>
    </row>
    <row r="17" spans="1:25" s="3" customFormat="1" ht="26.25" customHeight="1">
      <c r="A17" s="71" t="s">
        <v>4</v>
      </c>
      <c r="B17" s="41"/>
      <c r="C17" s="5"/>
      <c r="D17" s="42"/>
      <c r="E17" s="42">
        <v>135.6</v>
      </c>
      <c r="G17" s="37" t="s">
        <v>5</v>
      </c>
      <c r="H17" s="37" t="s">
        <v>32</v>
      </c>
      <c r="I17" s="38">
        <v>135.6</v>
      </c>
      <c r="J17" s="2" t="e">
        <f t="shared" si="12"/>
        <v>#VALUE!</v>
      </c>
      <c r="K17" s="35">
        <f t="shared" si="13"/>
        <v>135.6</v>
      </c>
      <c r="L17" s="35"/>
      <c r="M17" s="37" t="s">
        <v>5</v>
      </c>
      <c r="N17" s="37" t="s">
        <v>32</v>
      </c>
      <c r="O17" s="38">
        <v>135.6</v>
      </c>
      <c r="P17" s="2" t="e">
        <f t="shared" si="14"/>
        <v>#VALUE!</v>
      </c>
      <c r="Q17" s="35">
        <f t="shared" si="15"/>
        <v>135.6</v>
      </c>
      <c r="U17" s="39" t="s">
        <v>5</v>
      </c>
      <c r="V17" s="39" t="s">
        <v>32</v>
      </c>
      <c r="W17" s="40">
        <v>135.6</v>
      </c>
      <c r="X17" s="3">
        <f t="shared" si="16"/>
        <v>-135.6</v>
      </c>
      <c r="Y17" s="3" t="e">
        <f t="shared" si="17"/>
        <v>#VALUE!</v>
      </c>
    </row>
    <row r="18" spans="1:25" s="3" customFormat="1" ht="26.25" customHeight="1">
      <c r="A18" s="81" t="s">
        <v>106</v>
      </c>
      <c r="B18" s="123" t="s">
        <v>107</v>
      </c>
      <c r="C18" s="5"/>
      <c r="D18" s="35"/>
      <c r="E18" s="35">
        <v>7616.62</v>
      </c>
      <c r="G18" s="37" t="s">
        <v>7</v>
      </c>
      <c r="H18" s="37" t="s">
        <v>30</v>
      </c>
      <c r="I18" s="38">
        <v>7616.62</v>
      </c>
      <c r="J18" s="2">
        <f t="shared" si="12"/>
        <v>-804</v>
      </c>
      <c r="K18" s="35">
        <f t="shared" si="13"/>
        <v>7616.62</v>
      </c>
      <c r="L18" s="35"/>
      <c r="M18" s="37" t="s">
        <v>7</v>
      </c>
      <c r="N18" s="37" t="s">
        <v>30</v>
      </c>
      <c r="O18" s="38">
        <v>7749.58</v>
      </c>
      <c r="P18" s="2">
        <f t="shared" si="14"/>
        <v>-804</v>
      </c>
      <c r="Q18" s="35">
        <f t="shared" si="15"/>
        <v>7749.58</v>
      </c>
      <c r="U18" s="39" t="s">
        <v>7</v>
      </c>
      <c r="V18" s="39" t="s">
        <v>30</v>
      </c>
      <c r="W18" s="40">
        <v>8475.4699999999993</v>
      </c>
      <c r="X18" s="3">
        <f t="shared" si="16"/>
        <v>-8475.4699999999993</v>
      </c>
      <c r="Y18" s="3">
        <f t="shared" si="17"/>
        <v>-804</v>
      </c>
    </row>
    <row r="19" spans="1:25" s="3" customFormat="1" ht="26.25" customHeight="1">
      <c r="A19" s="55" t="s">
        <v>108</v>
      </c>
      <c r="B19" s="59" t="s">
        <v>109</v>
      </c>
      <c r="C19" s="5"/>
      <c r="D19" s="35"/>
      <c r="E19" s="35">
        <v>3922.87</v>
      </c>
      <c r="G19" s="37" t="s">
        <v>6</v>
      </c>
      <c r="H19" s="37" t="s">
        <v>31</v>
      </c>
      <c r="I19" s="38">
        <v>3922.87</v>
      </c>
      <c r="J19" s="2">
        <f t="shared" si="12"/>
        <v>-80400</v>
      </c>
      <c r="K19" s="35">
        <f t="shared" si="13"/>
        <v>3922.87</v>
      </c>
      <c r="L19" s="35">
        <v>750</v>
      </c>
      <c r="M19" s="37" t="s">
        <v>6</v>
      </c>
      <c r="N19" s="37" t="s">
        <v>31</v>
      </c>
      <c r="O19" s="38">
        <v>4041.81</v>
      </c>
      <c r="P19" s="2">
        <f t="shared" si="14"/>
        <v>-80400</v>
      </c>
      <c r="Q19" s="35">
        <f t="shared" si="15"/>
        <v>4041.81</v>
      </c>
      <c r="U19" s="39" t="s">
        <v>6</v>
      </c>
      <c r="V19" s="39" t="s">
        <v>31</v>
      </c>
      <c r="W19" s="40">
        <v>4680.9399999999996</v>
      </c>
      <c r="X19" s="3">
        <f t="shared" si="16"/>
        <v>-4680.9399999999996</v>
      </c>
      <c r="Y19" s="3">
        <f t="shared" si="17"/>
        <v>-80400</v>
      </c>
    </row>
    <row r="20" spans="1:25" s="3" customFormat="1" ht="26.25" customHeight="1">
      <c r="A20" s="71" t="s">
        <v>4</v>
      </c>
      <c r="B20" s="41"/>
      <c r="C20" s="5"/>
      <c r="D20" s="42"/>
      <c r="E20" s="42">
        <v>135.6</v>
      </c>
      <c r="G20" s="37" t="s">
        <v>5</v>
      </c>
      <c r="H20" s="37" t="s">
        <v>32</v>
      </c>
      <c r="I20" s="38">
        <v>135.6</v>
      </c>
      <c r="J20" s="2" t="e">
        <f t="shared" si="12"/>
        <v>#VALUE!</v>
      </c>
      <c r="K20" s="35">
        <f t="shared" si="13"/>
        <v>135.6</v>
      </c>
      <c r="L20" s="35"/>
      <c r="M20" s="37" t="s">
        <v>5</v>
      </c>
      <c r="N20" s="37" t="s">
        <v>32</v>
      </c>
      <c r="O20" s="38">
        <v>135.6</v>
      </c>
      <c r="P20" s="2" t="e">
        <f t="shared" si="14"/>
        <v>#VALUE!</v>
      </c>
      <c r="Q20" s="35">
        <f t="shared" si="15"/>
        <v>135.6</v>
      </c>
      <c r="U20" s="39" t="s">
        <v>5</v>
      </c>
      <c r="V20" s="39" t="s">
        <v>32</v>
      </c>
      <c r="W20" s="40">
        <v>135.6</v>
      </c>
      <c r="X20" s="3">
        <f t="shared" si="16"/>
        <v>-135.6</v>
      </c>
      <c r="Y20" s="3" t="e">
        <f t="shared" si="17"/>
        <v>#VALUE!</v>
      </c>
    </row>
    <row r="21" spans="1:25" s="3" customFormat="1" ht="26.25" customHeight="1">
      <c r="A21" s="81" t="s">
        <v>0</v>
      </c>
      <c r="B21" s="123"/>
      <c r="C21" s="5"/>
      <c r="D21" s="35"/>
      <c r="E21" s="35">
        <v>7616.62</v>
      </c>
      <c r="G21" s="37" t="s">
        <v>7</v>
      </c>
      <c r="H21" s="37" t="s">
        <v>30</v>
      </c>
      <c r="I21" s="38">
        <v>7616.62</v>
      </c>
      <c r="J21" s="2" t="e">
        <f t="shared" ref="J21" si="18">G21-A21</f>
        <v>#VALUE!</v>
      </c>
      <c r="K21" s="35">
        <f t="shared" ref="K21" si="19">I21-C21</f>
        <v>7616.62</v>
      </c>
      <c r="L21" s="35"/>
      <c r="M21" s="37" t="s">
        <v>7</v>
      </c>
      <c r="N21" s="37" t="s">
        <v>30</v>
      </c>
      <c r="O21" s="38">
        <v>7749.58</v>
      </c>
      <c r="P21" s="2" t="e">
        <f t="shared" ref="P21" si="20">M21-A21</f>
        <v>#VALUE!</v>
      </c>
      <c r="Q21" s="35">
        <f t="shared" ref="Q21" si="21">O21-C21</f>
        <v>7749.58</v>
      </c>
      <c r="U21" s="39" t="s">
        <v>7</v>
      </c>
      <c r="V21" s="39" t="s">
        <v>30</v>
      </c>
      <c r="W21" s="40">
        <v>8475.4699999999993</v>
      </c>
      <c r="X21" s="3">
        <f t="shared" ref="X21" si="22">C21-W21</f>
        <v>-8475.4699999999993</v>
      </c>
      <c r="Y21" s="3" t="e">
        <f t="shared" ref="Y21" si="23">U21-A21</f>
        <v>#VALUE!</v>
      </c>
    </row>
    <row r="22" spans="1:25" s="3" customFormat="1" ht="26.25" customHeight="1">
      <c r="A22" s="290" t="s">
        <v>33</v>
      </c>
      <c r="B22" s="288"/>
      <c r="C22" s="9"/>
      <c r="G22" s="32" t="str">
        <f>""</f>
        <v/>
      </c>
      <c r="H22" s="32" t="str">
        <f>""</f>
        <v/>
      </c>
      <c r="I22" s="32" t="str">
        <f>""</f>
        <v/>
      </c>
      <c r="J22" s="2"/>
      <c r="M22" s="32" t="str">
        <f>""</f>
        <v/>
      </c>
      <c r="N22" s="33" t="str">
        <f>""</f>
        <v/>
      </c>
      <c r="O22" s="32" t="str">
        <f>""</f>
        <v/>
      </c>
      <c r="W22" s="8" t="e">
        <f>W23+#REF!+#REF!+#REF!+#REF!+#REF!+#REF!+#REF!+#REF!+#REF!+#REF!+#REF!+#REF!+#REF!+#REF!+#REF!+#REF!+#REF!+#REF!+#REF!+#REF!</f>
        <v>#REF!</v>
      </c>
      <c r="X22" s="8" t="e">
        <f>X23+#REF!+#REF!+#REF!+#REF!+#REF!+#REF!+#REF!+#REF!+#REF!+#REF!+#REF!+#REF!+#REF!+#REF!+#REF!+#REF!+#REF!+#REF!+#REF!+#REF!</f>
        <v>#REF!</v>
      </c>
    </row>
    <row r="23" spans="1:25" ht="19.5" customHeight="1">
      <c r="Q23" s="43"/>
      <c r="U23" s="44" t="s">
        <v>3</v>
      </c>
      <c r="V23" s="44" t="s">
        <v>34</v>
      </c>
      <c r="W23" s="45">
        <v>19998</v>
      </c>
      <c r="X23" s="24">
        <f>C23-W23</f>
        <v>-19998</v>
      </c>
      <c r="Y23" s="24">
        <f>U23-A23</f>
        <v>232</v>
      </c>
    </row>
    <row r="24" spans="1:25" ht="19.5" customHeight="1">
      <c r="Q24" s="43"/>
      <c r="U24" s="44" t="s">
        <v>2</v>
      </c>
      <c r="V24" s="44" t="s">
        <v>35</v>
      </c>
      <c r="W24" s="45">
        <v>19998</v>
      </c>
      <c r="X24" s="24">
        <f>C24-W24</f>
        <v>-19998</v>
      </c>
      <c r="Y24" s="24">
        <f>U24-A24</f>
        <v>23203</v>
      </c>
    </row>
    <row r="25" spans="1:25" ht="19.5" customHeight="1">
      <c r="Q25" s="43"/>
      <c r="U25" s="44" t="s">
        <v>1</v>
      </c>
      <c r="V25" s="44" t="s">
        <v>36</v>
      </c>
      <c r="W25" s="45">
        <v>19998</v>
      </c>
      <c r="X25" s="24">
        <f>C25-W25</f>
        <v>-19998</v>
      </c>
      <c r="Y25" s="24">
        <f>U25-A25</f>
        <v>2320301</v>
      </c>
    </row>
    <row r="26" spans="1:25" ht="19.5" customHeight="1">
      <c r="Q26" s="43"/>
    </row>
    <row r="27" spans="1:25" ht="19.5" customHeight="1">
      <c r="Q27" s="43"/>
    </row>
    <row r="28" spans="1:25" ht="19.5" customHeight="1">
      <c r="Q28" s="43"/>
    </row>
    <row r="29" spans="1:25" ht="19.5" customHeight="1">
      <c r="Q29" s="43"/>
    </row>
    <row r="30" spans="1:25" ht="19.5" customHeight="1">
      <c r="Q30" s="43"/>
    </row>
    <row r="31" spans="1:25" ht="19.5" customHeight="1">
      <c r="Q31" s="43"/>
    </row>
    <row r="32" spans="1:25" ht="19.5" customHeight="1">
      <c r="Q32" s="43"/>
    </row>
    <row r="33" spans="17:17" ht="19.5" customHeight="1">
      <c r="Q33" s="43"/>
    </row>
    <row r="34" spans="17:17" ht="19.5" customHeight="1">
      <c r="Q34" s="43"/>
    </row>
    <row r="35" spans="17:17" ht="19.5" customHeight="1">
      <c r="Q35" s="43"/>
    </row>
    <row r="36" spans="17:17" ht="19.5" customHeight="1">
      <c r="Q36" s="43"/>
    </row>
    <row r="37" spans="17:17" ht="19.5" customHeight="1">
      <c r="Q37" s="43"/>
    </row>
    <row r="38" spans="17:17" ht="19.5" customHeight="1">
      <c r="Q38" s="43"/>
    </row>
  </sheetData>
  <mergeCells count="2">
    <mergeCell ref="A2:C2"/>
    <mergeCell ref="A22:B2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Sheet2</vt:lpstr>
      <vt:lpstr>Sheet3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2016-12-05T06:22:43Z</dcterms:modified>
</cp:coreProperties>
</file>