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'附表1-3'!$A$4:$AA$49</definedName>
    <definedName name="_xlnm._FilterDatabase" localSheetId="4" hidden="1">'附表1-5'!$A$4:$AB$11</definedName>
    <definedName name="_xlnm._FilterDatabase" localSheetId="8" hidden="1">'附表1-9'!$A$4:$AA$4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'附表1-1'!$A$1:$B$15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52511" iterate="1"/>
</workbook>
</file>

<file path=xl/calcChain.xml><?xml version="1.0" encoding="utf-8"?>
<calcChain xmlns="http://schemas.openxmlformats.org/spreadsheetml/2006/main">
  <c r="C6" i="9" l="1"/>
  <c r="C14" i="9"/>
  <c r="C12" i="9" s="1"/>
  <c r="C5" i="9"/>
  <c r="C76" i="6" l="1"/>
  <c r="C57" i="6"/>
  <c r="C42" i="6"/>
  <c r="C14" i="6"/>
  <c r="C5" i="6"/>
  <c r="C219" i="5" l="1"/>
  <c r="C218" i="5" s="1"/>
  <c r="C215" i="5"/>
  <c r="C211" i="5"/>
  <c r="C207" i="5" s="1"/>
  <c r="C208" i="5"/>
  <c r="C200" i="5"/>
  <c r="C199" i="5"/>
  <c r="C197" i="5"/>
  <c r="C196" i="5" s="1"/>
  <c r="C194" i="5"/>
  <c r="C191" i="5" s="1"/>
  <c r="C192" i="5"/>
  <c r="C189" i="5"/>
  <c r="C185" i="5"/>
  <c r="C184" i="5"/>
  <c r="C179" i="5"/>
  <c r="C175" i="5"/>
  <c r="C167" i="5"/>
  <c r="C161" i="5"/>
  <c r="C148" i="5"/>
  <c r="C145" i="5"/>
  <c r="C142" i="5"/>
  <c r="C140" i="5"/>
  <c r="C136" i="5"/>
  <c r="C134" i="5"/>
  <c r="C133" i="5"/>
  <c r="C131" i="5"/>
  <c r="C119" i="5"/>
  <c r="C113" i="5"/>
  <c r="C112" i="5" s="1"/>
  <c r="C110" i="5"/>
  <c r="C108" i="5"/>
  <c r="C105" i="5"/>
  <c r="C103" i="5"/>
  <c r="C101" i="5"/>
  <c r="C95" i="5"/>
  <c r="C93" i="5"/>
  <c r="C89" i="5"/>
  <c r="C86" i="5"/>
  <c r="C82" i="5"/>
  <c r="C80" i="5"/>
  <c r="C78" i="5"/>
  <c r="C76" i="5"/>
  <c r="C71" i="5"/>
  <c r="C68" i="5"/>
  <c r="C66" i="5"/>
  <c r="C64" i="5"/>
  <c r="C63" i="5"/>
  <c r="C59" i="5"/>
  <c r="C55" i="5"/>
  <c r="C54" i="5"/>
  <c r="C51" i="5"/>
  <c r="C49" i="5"/>
  <c r="C47" i="5"/>
  <c r="C42" i="5"/>
  <c r="C40" i="5"/>
  <c r="C37" i="5"/>
  <c r="C33" i="5"/>
  <c r="C31" i="5"/>
  <c r="C28" i="5"/>
  <c r="C26" i="5"/>
  <c r="C24" i="5"/>
  <c r="C19" i="5"/>
  <c r="C12" i="5"/>
  <c r="C6" i="5"/>
  <c r="C147" i="5" l="1"/>
  <c r="C46" i="5"/>
  <c r="C39" i="5"/>
  <c r="C139" i="5"/>
  <c r="C85" i="5"/>
  <c r="C70" i="5"/>
  <c r="C5" i="5"/>
  <c r="C221" i="5" l="1"/>
  <c r="X15" i="30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 s="1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25" i="26"/>
  <c r="W25" i="26"/>
  <c r="X24" i="26"/>
  <c r="W24" i="26"/>
  <c r="X23" i="26"/>
  <c r="W23" i="26"/>
  <c r="W22" i="26" s="1"/>
  <c r="V22" i="26"/>
  <c r="N22" i="26"/>
  <c r="M22" i="26"/>
  <c r="L22" i="26"/>
  <c r="H22" i="26"/>
  <c r="G22" i="26"/>
  <c r="F22" i="26"/>
  <c r="X21" i="26"/>
  <c r="W21" i="26"/>
  <c r="P21" i="26"/>
  <c r="O21" i="26"/>
  <c r="J21" i="26"/>
  <c r="I21" i="26"/>
  <c r="X20" i="26"/>
  <c r="W20" i="26"/>
  <c r="P20" i="26"/>
  <c r="O20" i="26"/>
  <c r="J20" i="26"/>
  <c r="I20" i="26"/>
  <c r="X18" i="26"/>
  <c r="W18" i="26"/>
  <c r="P18" i="26"/>
  <c r="O18" i="26"/>
  <c r="J18" i="26"/>
  <c r="I18" i="26"/>
  <c r="X17" i="26"/>
  <c r="W17" i="26"/>
  <c r="P17" i="26"/>
  <c r="O17" i="26"/>
  <c r="J17" i="26"/>
  <c r="I17" i="26"/>
  <c r="E17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15" i="24"/>
  <c r="W15" i="24"/>
  <c r="X14" i="24"/>
  <c r="W14" i="24"/>
  <c r="X13" i="24"/>
  <c r="W13" i="24"/>
  <c r="W12" i="24" s="1"/>
  <c r="V12" i="24"/>
  <c r="N12" i="24"/>
  <c r="M12" i="24"/>
  <c r="L12" i="24"/>
  <c r="H12" i="24"/>
  <c r="G12" i="24"/>
  <c r="F12" i="24"/>
  <c r="X11" i="24"/>
  <c r="W11" i="24"/>
  <c r="P11" i="24"/>
  <c r="O11" i="24"/>
  <c r="J11" i="24"/>
  <c r="I11" i="24"/>
  <c r="X10" i="24"/>
  <c r="W10" i="24"/>
  <c r="P10" i="24"/>
  <c r="O10" i="24"/>
  <c r="J10" i="24"/>
  <c r="I10" i="24"/>
  <c r="E10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20" i="14" l="1"/>
  <c r="X20" i="14"/>
  <c r="Q20" i="14"/>
  <c r="P20" i="14"/>
  <c r="K20" i="14"/>
  <c r="J20" i="14"/>
  <c r="Y19" i="14"/>
  <c r="X19" i="14"/>
  <c r="Q19" i="14"/>
  <c r="P19" i="14"/>
  <c r="K19" i="14"/>
  <c r="J19" i="14"/>
  <c r="Y18" i="14"/>
  <c r="X18" i="14"/>
  <c r="Q18" i="14"/>
  <c r="P18" i="14"/>
  <c r="K18" i="14"/>
  <c r="J18" i="14"/>
  <c r="Y21" i="14"/>
  <c r="X21" i="14"/>
  <c r="Q21" i="14"/>
  <c r="P21" i="14"/>
  <c r="K21" i="14"/>
  <c r="J21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53" i="5" l="1"/>
  <c r="X53" i="5"/>
  <c r="Q53" i="5"/>
  <c r="P53" i="5"/>
  <c r="K53" i="5"/>
  <c r="J53" i="5"/>
  <c r="Y52" i="5"/>
  <c r="X52" i="5"/>
  <c r="Q52" i="5"/>
  <c r="P52" i="5"/>
  <c r="K52" i="5"/>
  <c r="J52" i="5"/>
  <c r="Y51" i="5"/>
  <c r="X51" i="5"/>
  <c r="Q51" i="5"/>
  <c r="P51" i="5"/>
  <c r="K51" i="5"/>
  <c r="J51" i="5"/>
  <c r="Y50" i="5"/>
  <c r="X50" i="5"/>
  <c r="Q50" i="5"/>
  <c r="P50" i="5"/>
  <c r="K50" i="5"/>
  <c r="J50" i="5"/>
  <c r="F50" i="5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  <c r="Y25" i="14" l="1"/>
  <c r="X25" i="14"/>
  <c r="Y24" i="14"/>
  <c r="X24" i="14"/>
  <c r="Y23" i="14"/>
  <c r="X23" i="14"/>
  <c r="X22" i="14" s="1"/>
  <c r="W22" i="14"/>
  <c r="O22" i="14"/>
  <c r="N22" i="14"/>
  <c r="M22" i="14"/>
  <c r="I22" i="14"/>
  <c r="H22" i="14"/>
  <c r="G22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15" i="9"/>
  <c r="X15" i="9"/>
  <c r="Y14" i="9"/>
  <c r="X14" i="9"/>
  <c r="Y13" i="9"/>
  <c r="X13" i="9"/>
  <c r="X12" i="9"/>
  <c r="W12" i="9"/>
  <c r="O12" i="9"/>
  <c r="N12" i="9"/>
  <c r="M12" i="9"/>
  <c r="I12" i="9"/>
  <c r="H12" i="9"/>
  <c r="G12" i="9"/>
  <c r="W54" i="5"/>
  <c r="O54" i="5"/>
  <c r="N54" i="5"/>
  <c r="M54" i="5"/>
  <c r="I54" i="5"/>
  <c r="H54" i="5"/>
  <c r="G54" i="5"/>
  <c r="F5" i="5"/>
  <c r="J5" i="5"/>
  <c r="K5" i="5"/>
  <c r="P5" i="5"/>
  <c r="Q5" i="5"/>
  <c r="X5" i="5"/>
  <c r="Y5" i="5"/>
  <c r="J6" i="5"/>
  <c r="K6" i="5"/>
  <c r="P6" i="5"/>
  <c r="Q6" i="5"/>
  <c r="X6" i="5"/>
  <c r="Y6" i="5"/>
  <c r="J7" i="5"/>
  <c r="K7" i="5"/>
  <c r="P7" i="5"/>
  <c r="Q7" i="5"/>
  <c r="X7" i="5"/>
  <c r="Y7" i="5"/>
  <c r="J49" i="5"/>
  <c r="K49" i="5"/>
  <c r="P49" i="5"/>
  <c r="Q49" i="5"/>
  <c r="X49" i="5"/>
  <c r="Y49" i="5"/>
  <c r="X55" i="5"/>
  <c r="X54" i="5" s="1"/>
  <c r="Y55" i="5"/>
  <c r="X56" i="5"/>
  <c r="Y56" i="5"/>
  <c r="X57" i="5"/>
  <c r="Y57" i="5"/>
</calcChain>
</file>

<file path=xl/sharedStrings.xml><?xml version="1.0" encoding="utf-8"?>
<sst xmlns="http://schemas.openxmlformats.org/spreadsheetml/2006/main" count="1085" uniqueCount="576">
  <si>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</si>
  <si>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</si>
  <si>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</si>
  <si>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</si>
  <si>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</si>
  <si>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</si>
  <si>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</si>
  <si>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</si>
  <si>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</si>
  <si>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</si>
  <si>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</si>
  <si>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</si>
  <si>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</si>
  <si>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2230101</t>
    <phoneticPr fontId="2" type="noConversion"/>
  </si>
  <si>
    <t>2090101</t>
    <phoneticPr fontId="2" type="noConversion"/>
  </si>
  <si>
    <t>2230201</t>
    <phoneticPr fontId="2" type="noConversion"/>
  </si>
  <si>
    <t>2090201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</si>
  <si>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</si>
  <si>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</si>
  <si>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</si>
  <si>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</si>
  <si>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</si>
  <si>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</si>
  <si>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</si>
  <si>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</si>
  <si>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</si>
  <si>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</si>
  <si>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</si>
  <si>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</si>
  <si>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</si>
  <si>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</si>
  <si>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</si>
  <si>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</si>
  <si>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</si>
  <si>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</si>
  <si>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</si>
  <si>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</si>
  <si>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</si>
  <si>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</si>
  <si>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</si>
  <si>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</si>
  <si>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</si>
  <si>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</si>
  <si>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</si>
  <si>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t>预算数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</si>
  <si>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</si>
  <si>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</si>
  <si>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</si>
  <si>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</si>
  <si>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209</t>
    <phoneticPr fontId="2" type="noConversion"/>
  </si>
  <si>
    <t>20901</t>
    <phoneticPr fontId="2" type="noConversion"/>
  </si>
  <si>
    <t>20902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</si>
  <si>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</si>
  <si>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</si>
  <si>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</si>
  <si>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</si>
  <si>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</si>
  <si>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</si>
  <si>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</si>
  <si>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</si>
  <si>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</si>
  <si>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</si>
  <si>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2" type="noConversion"/>
  </si>
  <si>
    <r>
      <rPr>
        <sz val="11"/>
        <rFont val="方正仿宋_GBK"/>
        <family val="4"/>
        <charset val="134"/>
      </rPr>
      <t>基本养老金</t>
    </r>
    <phoneticPr fontId="2" type="noConversion"/>
  </si>
  <si>
    <r>
      <rPr>
        <b/>
        <sz val="11"/>
        <rFont val="方正仿宋_GBK"/>
        <family val="4"/>
        <charset val="134"/>
      </rPr>
      <t>失业保险基金支出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</si>
  <si>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</si>
  <si>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2" type="noConversion"/>
  </si>
  <si>
    <r>
      <rPr>
        <sz val="11"/>
        <rFont val="方正仿宋_GBK"/>
        <family val="4"/>
        <charset val="134"/>
      </rPr>
      <t>基本养老保险费收入</t>
    </r>
    <phoneticPr fontId="7" type="noConversion"/>
  </si>
  <si>
    <r>
      <rPr>
        <b/>
        <sz val="11"/>
        <rFont val="方正仿宋_GBK"/>
        <family val="4"/>
        <charset val="134"/>
      </rPr>
      <t>失业保险基金收入</t>
    </r>
    <phoneticPr fontId="2" type="noConversion"/>
  </si>
  <si>
    <r>
      <rPr>
        <sz val="11"/>
        <rFont val="方正仿宋_GBK"/>
        <family val="4"/>
        <charset val="134"/>
      </rPr>
      <t>失业保险费收入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</si>
  <si>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</si>
  <si>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</si>
  <si>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</si>
  <si>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</si>
  <si>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</si>
  <si>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</si>
  <si>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</si>
  <si>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</si>
  <si>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</si>
  <si>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</si>
  <si>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</si>
  <si>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</si>
  <si>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10204</t>
    <phoneticPr fontId="2" type="noConversion"/>
  </si>
  <si>
    <t>工伤保险基金收入</t>
    <phoneticPr fontId="2" type="noConversion"/>
  </si>
  <si>
    <t>工伤保险费收入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</si>
  <si>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</si>
  <si>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</si>
  <si>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</si>
  <si>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</si>
  <si>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</si>
  <si>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</si>
  <si>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</si>
  <si>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20904</t>
    <phoneticPr fontId="2" type="noConversion"/>
  </si>
  <si>
    <t>2090401</t>
    <phoneticPr fontId="2" type="noConversion"/>
  </si>
  <si>
    <t>工伤保险待遇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</si>
  <si>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</si>
  <si>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</si>
  <si>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</si>
  <si>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</si>
  <si>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工伤保险基金支出</t>
    <phoneticPr fontId="2" type="noConversion"/>
  </si>
  <si>
    <t>项目名称</t>
    <phoneticPr fontId="2" type="noConversion"/>
  </si>
  <si>
    <t>一般性转移支付</t>
    <phoneticPr fontId="2" type="noConversion"/>
  </si>
  <si>
    <t>失业保险金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</si>
  <si>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</si>
  <si>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</si>
  <si>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</si>
  <si>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</si>
  <si>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</si>
  <si>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</si>
  <si>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</si>
  <si>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</si>
  <si>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</si>
  <si>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</si>
  <si>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</si>
  <si>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一般公共服务支出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</si>
  <si>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</si>
  <si>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</si>
  <si>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</si>
  <si>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</si>
  <si>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</si>
  <si>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</si>
  <si>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</si>
  <si>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r>
      <t xml:space="preserve"> </t>
    </r>
    <r>
      <rPr>
        <sz val="11"/>
        <rFont val="方正仿宋_GBK"/>
        <family val="4"/>
        <charset val="134"/>
      </rPr>
      <t>增值税</t>
    </r>
    <r>
      <rPr>
        <sz val="11"/>
        <rFont val="Times New Roman"/>
        <family val="1"/>
      </rPr>
      <t xml:space="preserve">      </t>
    </r>
    <phoneticPr fontId="2" type="noConversion"/>
  </si>
  <si>
    <t xml:space="preserve"> 专项收入</t>
    <phoneticPr fontId="2" type="noConversion"/>
  </si>
  <si>
    <t>项目</t>
    <phoneticPr fontId="7" type="noConversion"/>
  </si>
  <si>
    <t>一、彩票公益金收入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</si>
  <si>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</si>
  <si>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二、彩票发行和销售机构业务费收入</t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</si>
  <si>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</si>
  <si>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</si>
  <si>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</si>
  <si>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</si>
  <si>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</si>
  <si>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</si>
  <si>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</si>
  <si>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</si>
  <si>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</si>
  <si>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</si>
  <si>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</si>
  <si>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</si>
  <si>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</si>
  <si>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</si>
  <si>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</si>
  <si>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</si>
  <si>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</si>
  <si>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</si>
  <si>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</si>
  <si>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</si>
  <si>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</si>
  <si>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</si>
  <si>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</si>
  <si>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</si>
  <si>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</si>
  <si>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</si>
  <si>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</si>
  <si>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</si>
  <si>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</si>
  <si>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</si>
  <si>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</si>
  <si>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</si>
  <si>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</si>
  <si>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</si>
  <si>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</si>
  <si>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</si>
  <si>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</si>
  <si>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</si>
  <si>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</si>
  <si>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</si>
  <si>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</si>
  <si>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　　营业税</t>
  </si>
  <si>
    <t>　　企业所得税</t>
  </si>
  <si>
    <t>　　个人所得税</t>
  </si>
  <si>
    <t>　　城市维护建设税</t>
  </si>
  <si>
    <t>　　房产税</t>
  </si>
  <si>
    <t>　　印花税</t>
  </si>
  <si>
    <t>238</t>
    <phoneticPr fontId="2" type="noConversion"/>
  </si>
  <si>
    <t>住房保障支出</t>
  </si>
  <si>
    <t xml:space="preserve">   公共安全支出</t>
    <phoneticPr fontId="2" type="noConversion"/>
  </si>
  <si>
    <t xml:space="preserve">  科学技术支出</t>
    <phoneticPr fontId="2" type="noConversion"/>
  </si>
  <si>
    <t xml:space="preserve">  文化体育与传媒支出</t>
    <phoneticPr fontId="2" type="noConversion"/>
  </si>
  <si>
    <t xml:space="preserve">  社会保障和就业支出</t>
    <phoneticPr fontId="2" type="noConversion"/>
  </si>
  <si>
    <t xml:space="preserve">  医疗卫生与计划生育支出</t>
    <phoneticPr fontId="2" type="noConversion"/>
  </si>
  <si>
    <t xml:space="preserve">  节能环保支出</t>
    <phoneticPr fontId="2" type="noConversion"/>
  </si>
  <si>
    <t xml:space="preserve">  农林水支出</t>
    <phoneticPr fontId="2" type="noConversion"/>
  </si>
  <si>
    <t xml:space="preserve">  交通运输支出</t>
    <phoneticPr fontId="2" type="noConversion"/>
  </si>
  <si>
    <t xml:space="preserve">  资源勘探信息等支出</t>
    <phoneticPr fontId="2" type="noConversion"/>
  </si>
  <si>
    <t xml:space="preserve">  住房保障支出</t>
    <phoneticPr fontId="2" type="noConversion"/>
  </si>
  <si>
    <t>1359.4</t>
    <phoneticPr fontId="2" type="noConversion"/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</si>
  <si>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</si>
  <si>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</si>
  <si>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</si>
  <si>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</si>
  <si>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</si>
  <si>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代表工作</t>
  </si>
  <si>
    <t xml:space="preserve">    事业运行</t>
  </si>
  <si>
    <t xml:space="preserve">    专项业务活动</t>
  </si>
  <si>
    <t xml:space="preserve">    信访事务</t>
  </si>
  <si>
    <t xml:space="preserve">    其他财政事务支出</t>
  </si>
  <si>
    <t xml:space="preserve">  财政事务</t>
  </si>
  <si>
    <t xml:space="preserve">  税收事务</t>
  </si>
  <si>
    <t xml:space="preserve">  纪检监察事务</t>
  </si>
  <si>
    <t xml:space="preserve">  宗教事务</t>
  </si>
  <si>
    <t xml:space="preserve">    宗教工作专项</t>
  </si>
  <si>
    <t xml:space="preserve">  群众团体事务</t>
  </si>
  <si>
    <t xml:space="preserve">    专项业务</t>
  </si>
  <si>
    <t xml:space="preserve">  国防动员</t>
  </si>
  <si>
    <t xml:space="preserve">    兵役征集</t>
  </si>
  <si>
    <t xml:space="preserve">    民兵</t>
  </si>
  <si>
    <t xml:space="preserve">  公安</t>
  </si>
  <si>
    <t xml:space="preserve">    治安管理</t>
  </si>
  <si>
    <t xml:space="preserve">  法院</t>
  </si>
  <si>
    <t xml:space="preserve">  司法</t>
  </si>
  <si>
    <t xml:space="preserve">    基层司法业务</t>
  </si>
  <si>
    <t xml:space="preserve">  普通教育</t>
  </si>
  <si>
    <t xml:space="preserve">    小学教育</t>
  </si>
  <si>
    <t xml:space="preserve">    初中教育</t>
  </si>
  <si>
    <t xml:space="preserve">    化解农村义务教育债务支出</t>
  </si>
  <si>
    <t xml:space="preserve">  应用研究</t>
  </si>
  <si>
    <t xml:space="preserve">    社会公益研究</t>
  </si>
  <si>
    <t xml:space="preserve">  文化</t>
  </si>
  <si>
    <t xml:space="preserve">    群众文化</t>
  </si>
  <si>
    <t xml:space="preserve">  广播影视</t>
  </si>
  <si>
    <t xml:space="preserve">    其他广播影视支出</t>
  </si>
  <si>
    <t xml:space="preserve">  文物</t>
  </si>
  <si>
    <t xml:space="preserve">    文物保护</t>
  </si>
  <si>
    <t xml:space="preserve">  民政管理事务</t>
  </si>
  <si>
    <t xml:space="preserve">    拥军优属</t>
  </si>
  <si>
    <t xml:space="preserve">    其他民政管理事务支出</t>
  </si>
  <si>
    <t xml:space="preserve">  行政事业单位离退休</t>
  </si>
  <si>
    <t xml:space="preserve">    事业单位离退休</t>
  </si>
  <si>
    <t xml:space="preserve">    未归口管理的行政单位离退休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</si>
  <si>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</si>
  <si>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</si>
  <si>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</si>
  <si>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</si>
  <si>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</si>
  <si>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</si>
  <si>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</si>
  <si>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</si>
  <si>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自然灾害生活救助</t>
  </si>
  <si>
    <t xml:space="preserve">    地方自然灾害生活补助</t>
  </si>
  <si>
    <t xml:space="preserve">  临时救助</t>
  </si>
  <si>
    <t xml:space="preserve">    临时救助支出</t>
  </si>
  <si>
    <t xml:space="preserve">  医疗保障</t>
  </si>
  <si>
    <t xml:space="preserve">    行政单位医疗</t>
  </si>
  <si>
    <t xml:space="preserve">    事业单位医疗</t>
  </si>
  <si>
    <t xml:space="preserve">    新型农村合作医疗</t>
  </si>
  <si>
    <t xml:space="preserve">    城镇居民基本医疗保险</t>
  </si>
  <si>
    <t xml:space="preserve">    计划生育服务</t>
  </si>
  <si>
    <t xml:space="preserve">  食品和药品监督管理事务</t>
  </si>
  <si>
    <t xml:space="preserve">    食品安全事务</t>
  </si>
  <si>
    <t xml:space="preserve">  污染防治</t>
  </si>
  <si>
    <t xml:space="preserve">    排污费安排的支出</t>
  </si>
  <si>
    <t xml:space="preserve">  自然生态保护</t>
  </si>
  <si>
    <t xml:space="preserve">    生态保护</t>
  </si>
  <si>
    <t xml:space="preserve">    农村环境保护</t>
  </si>
  <si>
    <t xml:space="preserve">  城乡社区管理事务</t>
  </si>
  <si>
    <t xml:space="preserve">  城乡社区公共设施</t>
  </si>
  <si>
    <t xml:space="preserve">    其他城乡社区公共设施支出</t>
  </si>
  <si>
    <t xml:space="preserve">  农业</t>
  </si>
  <si>
    <t xml:space="preserve">    病虫害控制</t>
  </si>
  <si>
    <t xml:space="preserve">    农业生产资料与技术补贴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</si>
  <si>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</si>
  <si>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</si>
  <si>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</si>
  <si>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农村道路建设</t>
  </si>
  <si>
    <t xml:space="preserve">  林业</t>
  </si>
  <si>
    <t xml:space="preserve">    林业事业机构</t>
  </si>
  <si>
    <t xml:space="preserve">    林业技术推广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</si>
  <si>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</si>
  <si>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</si>
  <si>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</si>
  <si>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</si>
  <si>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防汛</t>
  </si>
  <si>
    <t xml:space="preserve">    农田水利</t>
  </si>
  <si>
    <t xml:space="preserve">    水利建设移民支出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</si>
  <si>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</si>
  <si>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</si>
  <si>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</si>
  <si>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</si>
  <si>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</si>
  <si>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</si>
  <si>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</si>
  <si>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</si>
  <si>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</si>
  <si>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安全生产监管</t>
  </si>
  <si>
    <t xml:space="preserve">    安全监管监察专项</t>
  </si>
  <si>
    <t xml:space="preserve">  支持中小企业发展和管理支出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</si>
  <si>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</si>
  <si>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</si>
  <si>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</si>
  <si>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</si>
  <si>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其他国土资源事务支出</t>
  </si>
  <si>
    <t xml:space="preserve">  保障性安居工程支出</t>
  </si>
  <si>
    <t xml:space="preserve">    廉租住房</t>
  </si>
  <si>
    <t xml:space="preserve">    农村危房改造</t>
  </si>
  <si>
    <t xml:space="preserve">  住房改革支出</t>
  </si>
  <si>
    <t>一般公共服务</t>
  </si>
  <si>
    <t xml:space="preserve">    代表培训</t>
  </si>
  <si>
    <t xml:space="preserve">  政府办公室及相关机构事务</t>
  </si>
  <si>
    <t xml:space="preserve">    其他政府办公室及相关机构事务支出</t>
  </si>
  <si>
    <t xml:space="preserve">  党委办公室及相关机构事务</t>
  </si>
  <si>
    <t xml:space="preserve">    组织事务</t>
  </si>
  <si>
    <t>国防</t>
  </si>
  <si>
    <t xml:space="preserve">  现役部队</t>
  </si>
  <si>
    <t xml:space="preserve">  　现役部队</t>
  </si>
  <si>
    <t xml:space="preserve">  民兵</t>
  </si>
  <si>
    <t>公共安全</t>
  </si>
  <si>
    <t>“两庭建设”</t>
  </si>
  <si>
    <t>教育</t>
  </si>
  <si>
    <t>　教育费附加支出</t>
  </si>
  <si>
    <t>　　农村中小学校舍建设</t>
  </si>
  <si>
    <t>　　农村中小学教学设施</t>
  </si>
  <si>
    <t>　　其他教育费附加支出</t>
  </si>
  <si>
    <t>科学技术</t>
  </si>
  <si>
    <t>　技术研究与开发</t>
  </si>
  <si>
    <t>　　应用技术研究与开发</t>
  </si>
  <si>
    <t xml:space="preserve">  其他科学技术支出</t>
  </si>
  <si>
    <t xml:space="preserve">    其他科学技术支出</t>
  </si>
  <si>
    <t>文化体育与传媒</t>
  </si>
  <si>
    <t>　　文化创作与保护</t>
  </si>
  <si>
    <t>　　其他文化支出</t>
  </si>
  <si>
    <t>　体育</t>
  </si>
  <si>
    <t>　　群众体育</t>
  </si>
  <si>
    <t>　其他文化体育与传媒支出</t>
  </si>
  <si>
    <t>　　宣传文化发展专项支出</t>
  </si>
  <si>
    <t>　　其他文化体育与传媒支出</t>
  </si>
  <si>
    <t>社会保障和就业</t>
  </si>
  <si>
    <t xml:space="preserve">    优抚事业单位</t>
  </si>
  <si>
    <t xml:space="preserve">  农村最低生活保障</t>
  </si>
  <si>
    <t xml:space="preserve">        农村最低生活保障</t>
  </si>
  <si>
    <t xml:space="preserve">  其他农村社会救济</t>
  </si>
  <si>
    <t xml:space="preserve">    五保供养</t>
  </si>
  <si>
    <t xml:space="preserve">    其他农村社会救济支出</t>
  </si>
  <si>
    <t xml:space="preserve">  其他社会保障和就业支出</t>
  </si>
  <si>
    <t xml:space="preserve">    其他社会保障和就业支出</t>
  </si>
  <si>
    <t>医疗卫生</t>
  </si>
  <si>
    <t xml:space="preserve">    农村医疗救助</t>
  </si>
  <si>
    <t xml:space="preserve">  人口与计划生育事务</t>
  </si>
  <si>
    <t xml:space="preserve">    人口和计划生育统计及抽样调查</t>
  </si>
  <si>
    <t>　　人口和计划生育信息系统建设</t>
  </si>
  <si>
    <t xml:space="preserve">    计划生育、生殖健康促进工程</t>
  </si>
  <si>
    <t xml:space="preserve">    计划生育免费基本技术服务</t>
  </si>
  <si>
    <t xml:space="preserve">    人口出生性别比综合治理</t>
  </si>
  <si>
    <t xml:space="preserve">    人口与计划生育服务网络建设</t>
  </si>
  <si>
    <t xml:space="preserve">    计划生育避孕药具经费</t>
  </si>
  <si>
    <t xml:space="preserve">    人口和计划生育宣传教育经费</t>
  </si>
  <si>
    <t xml:space="preserve">    人口和计划生育目标责任制考核</t>
  </si>
  <si>
    <t xml:space="preserve">    其他人口和计划生育事务支出</t>
  </si>
  <si>
    <t>节能环保</t>
  </si>
  <si>
    <t>城乡社区事务</t>
  </si>
  <si>
    <t xml:space="preserve">   小城镇基础设施建设</t>
  </si>
  <si>
    <t xml:space="preserve">  城乡社区环境卫生</t>
  </si>
  <si>
    <t xml:space="preserve">    城乡社区环境卫生</t>
  </si>
  <si>
    <t>农林水事务</t>
  </si>
  <si>
    <t xml:space="preserve">    技术推广与培训</t>
  </si>
  <si>
    <t xml:space="preserve">    技能培训</t>
  </si>
  <si>
    <t xml:space="preserve">    灾害救助</t>
  </si>
  <si>
    <t xml:space="preserve">   对高校毕业生到基层任职补助</t>
  </si>
  <si>
    <t>其他农业支出</t>
  </si>
  <si>
    <t>　　森林培育</t>
  </si>
  <si>
    <t>　　林业有害生物防治</t>
  </si>
  <si>
    <t>　　林业防灾减灾</t>
  </si>
  <si>
    <t xml:space="preserve">    实施减轻农业用水负担综合改革补助</t>
  </si>
  <si>
    <t>交通运输</t>
  </si>
  <si>
    <t xml:space="preserve"> 公路水路运输</t>
  </si>
  <si>
    <t xml:space="preserve">   公路改建</t>
  </si>
  <si>
    <t xml:space="preserve">   公路养护</t>
  </si>
  <si>
    <t xml:space="preserve">   其他公路水路运输支出</t>
  </si>
  <si>
    <t xml:space="preserve"> 车辆购置税支出</t>
  </si>
  <si>
    <r>
      <t xml:space="preserve"> </t>
    </r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车辆购置税用于农村公路建设支出</t>
    </r>
    <phoneticPr fontId="7" type="noConversion"/>
  </si>
  <si>
    <t>资源勘探电力信息等事务</t>
  </si>
  <si>
    <t xml:space="preserve">   中小企业发展专项</t>
  </si>
  <si>
    <t>商业服务业等事务</t>
  </si>
  <si>
    <t xml:space="preserve"> 商业流通事务</t>
  </si>
  <si>
    <t xml:space="preserve">   其他商业流通事务</t>
  </si>
  <si>
    <t>国土资源气象等事务</t>
  </si>
  <si>
    <t xml:space="preserve">   住房公积金</t>
  </si>
  <si>
    <t xml:space="preserve">   提租补贴</t>
  </si>
  <si>
    <t xml:space="preserve">   购房补贴</t>
  </si>
  <si>
    <t xml:space="preserve">  城乡社区住宅</t>
  </si>
  <si>
    <t xml:space="preserve">    公有住房建设和维修改造支出</t>
  </si>
  <si>
    <t xml:space="preserve">   其他城乡社区住宅支出</t>
  </si>
  <si>
    <t>其他支出</t>
  </si>
  <si>
    <t xml:space="preserve"> 其他支出</t>
  </si>
  <si>
    <t xml:space="preserve">        其他支出</t>
  </si>
  <si>
    <t>本年支出合计</t>
    <phoneticPr fontId="7" type="noConversion"/>
  </si>
  <si>
    <t>三、上级补助收入</t>
    <phoneticPr fontId="2" type="noConversion"/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</si>
  <si>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</si>
  <si>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</si>
  <si>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</si>
  <si>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</si>
  <si>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</si>
  <si>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</si>
  <si>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</si>
  <si>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</si>
  <si>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</si>
  <si>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社会保障缴费</t>
  </si>
  <si>
    <t>30105</t>
  </si>
  <si>
    <t>伙食费</t>
  </si>
  <si>
    <t>30106</t>
  </si>
  <si>
    <t>伙食补助费</t>
  </si>
  <si>
    <t>30107</t>
  </si>
  <si>
    <t>绩效工资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</si>
  <si>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</si>
  <si>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</si>
  <si>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</si>
  <si>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</si>
  <si>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</si>
  <si>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</si>
  <si>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</si>
  <si>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</si>
  <si>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</si>
  <si>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</si>
  <si>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</si>
  <si>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</si>
  <si>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</si>
  <si>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</si>
  <si>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</si>
  <si>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</si>
  <si>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</si>
  <si>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</si>
  <si>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</si>
  <si>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</si>
  <si>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</si>
  <si>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</si>
  <si>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</si>
  <si>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</si>
  <si>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</si>
  <si>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</si>
  <si>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</si>
  <si>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</si>
  <si>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</si>
  <si>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</si>
  <si>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</si>
  <si>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</si>
  <si>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</si>
  <si>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</si>
  <si>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</si>
  <si>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</si>
  <si>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</si>
  <si>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</si>
  <si>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30219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</si>
  <si>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</si>
  <si>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</si>
  <si>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</si>
  <si>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</si>
  <si>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</si>
  <si>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</si>
  <si>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</si>
  <si>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</si>
  <si>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</si>
  <si>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</si>
  <si>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</si>
  <si>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</si>
  <si>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</si>
  <si>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</si>
  <si>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</si>
  <si>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</si>
  <si>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</si>
  <si>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</si>
  <si>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</si>
  <si>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</si>
  <si>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</si>
  <si>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</si>
  <si>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</si>
  <si>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</si>
  <si>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</si>
  <si>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</si>
  <si>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</si>
  <si>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</si>
  <si>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</si>
  <si>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</si>
  <si>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</si>
  <si>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</si>
  <si>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</si>
  <si>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</si>
  <si>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</t>
  </si>
  <si>
    <t>30308</t>
  </si>
  <si>
    <t>助学金</t>
  </si>
  <si>
    <t>30309</t>
  </si>
  <si>
    <t>奖励金</t>
  </si>
  <si>
    <t>30310</t>
  </si>
  <si>
    <t>生产补贴</t>
  </si>
  <si>
    <t>30311</t>
  </si>
  <si>
    <t>住房公积金</t>
  </si>
  <si>
    <t>30312</t>
  </si>
  <si>
    <t>提租补贴</t>
  </si>
  <si>
    <t>30313</t>
  </si>
  <si>
    <t>购房补贴</t>
  </si>
  <si>
    <t>30399</t>
  </si>
  <si>
    <t>其他对个人和家庭的补助支出</t>
  </si>
  <si>
    <t>304</t>
  </si>
  <si>
    <t>对企事业单位的补贴</t>
  </si>
  <si>
    <t>30401</t>
  </si>
  <si>
    <t>企业政策性补贴</t>
  </si>
  <si>
    <t>30402</t>
  </si>
  <si>
    <t>事业单位补贴</t>
  </si>
  <si>
    <t>30403</t>
  </si>
  <si>
    <t>财政贴息</t>
  </si>
  <si>
    <t>30499</t>
  </si>
  <si>
    <t>其他对企事业单位的补贴</t>
  </si>
  <si>
    <t>307</t>
  </si>
  <si>
    <t>债务利息支出</t>
  </si>
  <si>
    <t>30701</t>
  </si>
  <si>
    <t>国内债务付息</t>
  </si>
  <si>
    <t>30707</t>
  </si>
  <si>
    <t>国外债务付息</t>
  </si>
  <si>
    <t>309</t>
  </si>
  <si>
    <t>基本建设支出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</si>
  <si>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</si>
  <si>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</si>
  <si>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</si>
  <si>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</si>
  <si>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</si>
  <si>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</si>
  <si>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</si>
  <si>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</si>
  <si>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</si>
  <si>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</si>
  <si>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</si>
  <si>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</si>
  <si>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</si>
  <si>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</si>
  <si>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</si>
  <si>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</si>
  <si>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</si>
  <si>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</si>
  <si>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30999</t>
  </si>
  <si>
    <t>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</si>
  <si>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</si>
  <si>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</si>
  <si>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</si>
  <si>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</si>
  <si>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</si>
  <si>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</si>
  <si>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</si>
  <si>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</si>
  <si>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</si>
  <si>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</si>
  <si>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</si>
  <si>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</si>
  <si>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</si>
  <si>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</si>
  <si>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</si>
  <si>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</si>
  <si>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</si>
  <si>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</si>
  <si>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</si>
  <si>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31020</t>
  </si>
  <si>
    <t>产权参股</t>
  </si>
  <si>
    <t>31099</t>
  </si>
  <si>
    <t>399</t>
  </si>
  <si>
    <t>39906</t>
  </si>
  <si>
    <t>赠与</t>
  </si>
  <si>
    <t>39907</t>
  </si>
  <si>
    <t>贷款转贷</t>
  </si>
  <si>
    <t>39999</t>
  </si>
  <si>
    <t>合计</t>
    <phoneticPr fontId="2" type="noConversion"/>
  </si>
  <si>
    <t>212</t>
    <phoneticPr fontId="2" type="noConversion"/>
  </si>
  <si>
    <t>新增建设用地土地有偿使用费收入</t>
  </si>
  <si>
    <t>农业土地开发资金收入</t>
  </si>
  <si>
    <t>国有土地使用权出让收入</t>
  </si>
  <si>
    <t>彩票公益金收入</t>
  </si>
  <si>
    <t>城乡社区事务</t>
    <phoneticPr fontId="7" type="noConversion"/>
  </si>
  <si>
    <r>
      <t xml:space="preserve"> </t>
    </r>
    <r>
      <rPr>
        <sz val="11"/>
        <color theme="1"/>
        <rFont val="宋体"/>
        <family val="2"/>
        <scheme val="minor"/>
      </rPr>
      <t xml:space="preserve"> 国有土地使用权出让收入安排的支出</t>
    </r>
    <phoneticPr fontId="7" type="noConversion"/>
  </si>
  <si>
    <r>
      <t xml:space="preserve"> </t>
    </r>
    <r>
      <rPr>
        <sz val="11"/>
        <color theme="1"/>
        <rFont val="宋体"/>
        <family val="2"/>
        <scheme val="minor"/>
      </rPr>
      <t xml:space="preserve">   </t>
    </r>
    <r>
      <rPr>
        <sz val="11"/>
        <color theme="1"/>
        <rFont val="宋体"/>
        <family val="2"/>
        <scheme val="minor"/>
      </rPr>
      <t>征地和拆迁补偿支出</t>
    </r>
    <phoneticPr fontId="7" type="noConversion"/>
  </si>
  <si>
    <t xml:space="preserve">    农村基础设施建设支出</t>
    <phoneticPr fontId="7" type="noConversion"/>
  </si>
  <si>
    <r>
      <t xml:space="preserve">  </t>
    </r>
    <r>
      <rPr>
        <sz val="12"/>
        <rFont val="宋体"/>
        <family val="3"/>
        <charset val="134"/>
      </rPr>
      <t xml:space="preserve">  </t>
    </r>
    <r>
      <rPr>
        <sz val="11"/>
        <color theme="1"/>
        <rFont val="宋体"/>
        <family val="2"/>
        <scheme val="minor"/>
      </rPr>
      <t>农业土地开发资金支出</t>
    </r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</si>
  <si>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1"/>
        <color theme="1"/>
        <rFont val="宋体"/>
        <family val="2"/>
        <scheme val="minor"/>
      </rPr>
      <t>新增建设用地土地有偿使用费安排的支出</t>
    </r>
    <phoneticPr fontId="7" type="noConversion"/>
  </si>
  <si>
    <t xml:space="preserve">    耕地开发专项支出</t>
    <phoneticPr fontId="7" type="noConversion"/>
  </si>
  <si>
    <t>其他支出</t>
    <phoneticPr fontId="7" type="noConversion"/>
  </si>
  <si>
    <r>
      <t xml:space="preserve"> </t>
    </r>
    <r>
      <rPr>
        <sz val="11"/>
        <color theme="1"/>
        <rFont val="宋体"/>
        <family val="2"/>
        <scheme val="minor"/>
      </rPr>
      <t xml:space="preserve"> 其他政府性基金支出</t>
    </r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</si>
  <si>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彩票公益金安排的支出</t>
    </r>
    <phoneticPr fontId="7" type="noConversion"/>
  </si>
  <si>
    <t xml:space="preserve">    用于社会福利的彩票公益金支出</t>
    <phoneticPr fontId="7" type="noConversion"/>
  </si>
  <si>
    <t xml:space="preserve">    用于体育事业的彩票公益金支出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</si>
</sst>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_);[Red]\(0.0\)"/>
    <numFmt numFmtId="183" formatCode="0.00_ ;[Red]\-0.00\ "/>
  </numFmts>
  <fonts count="36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/>
  </cellStyleXfs>
  <cellXfs count="21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177" fontId="17" fillId="0" borderId="1" xfId="2" applyNumberFormat="1" applyFont="1" applyFill="1" applyBorder="1" applyAlignment="1">
      <alignment horizontal="right" vertical="center"/>
    </xf>
    <xf numFmtId="0" fontId="17" fillId="0" borderId="1" xfId="2" applyFont="1" applyBorder="1" applyAlignment="1">
      <alignment horizontal="left" vertical="center" indent="1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1" fontId="18" fillId="0" borderId="1" xfId="2" applyNumberFormat="1" applyFont="1" applyBorder="1" applyAlignment="1" applyProtection="1">
      <alignment horizontal="center" vertical="center" wrapText="1"/>
      <protection locked="0"/>
    </xf>
    <xf numFmtId="177" fontId="18" fillId="0" borderId="1" xfId="2" applyNumberFormat="1" applyFont="1" applyBorder="1" applyAlignment="1">
      <alignment horizontal="right" vertical="center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 indent="1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0" fontId="18" fillId="0" borderId="1" xfId="45" applyFont="1" applyFill="1" applyBorder="1" applyAlignment="1">
      <alignment horizontal="left" vertical="center" wrapText="1" indent="1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9" fontId="17" fillId="0" borderId="1" xfId="45" applyNumberFormat="1" applyFont="1" applyFill="1" applyBorder="1" applyAlignment="1">
      <alignment horizontal="left" vertical="center" indent="2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179" fontId="17" fillId="0" borderId="1" xfId="46" applyNumberFormat="1" applyFont="1" applyFill="1" applyBorder="1" applyAlignment="1">
      <alignment horizontal="left" vertical="center" indent="2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182" fontId="33" fillId="20" borderId="1" xfId="0" applyNumberFormat="1" applyFont="1" applyFill="1" applyBorder="1" applyAlignment="1" applyProtection="1">
      <alignment horizontal="right" vertical="center"/>
    </xf>
    <xf numFmtId="0" fontId="33" fillId="21" borderId="2" xfId="0" applyNumberFormat="1" applyFont="1" applyFill="1" applyBorder="1" applyAlignment="1" applyProtection="1">
      <alignment horizontal="left" vertical="center"/>
    </xf>
    <xf numFmtId="49" fontId="18" fillId="0" borderId="1" xfId="2" applyNumberFormat="1" applyFont="1" applyFill="1" applyBorder="1" applyAlignment="1">
      <alignment horizontal="right" vertical="center"/>
    </xf>
    <xf numFmtId="3" fontId="33" fillId="21" borderId="1" xfId="0" applyNumberFormat="1" applyFont="1" applyFill="1" applyBorder="1" applyAlignment="1" applyProtection="1">
      <alignment horizontal="left" vertical="center"/>
    </xf>
    <xf numFmtId="3" fontId="33" fillId="21" borderId="2" xfId="0" applyNumberFormat="1" applyFont="1" applyFill="1" applyBorder="1" applyAlignment="1" applyProtection="1">
      <alignment horizontal="left" vertical="center"/>
    </xf>
    <xf numFmtId="49" fontId="17" fillId="0" borderId="1" xfId="45" applyNumberFormat="1" applyFont="1" applyFill="1" applyBorder="1" applyAlignment="1">
      <alignment horizontal="right" vertical="center"/>
      <protection locked="0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33" fillId="0" borderId="4" xfId="0" applyNumberFormat="1" applyFont="1" applyFill="1" applyBorder="1" applyAlignment="1" applyProtection="1">
      <alignment horizontal="right" vertical="center"/>
    </xf>
    <xf numFmtId="182" fontId="17" fillId="0" borderId="1" xfId="45" applyNumberFormat="1" applyFont="1" applyFill="1" applyBorder="1" applyAlignment="1">
      <alignment horizontal="right" vertical="center"/>
      <protection locked="0"/>
    </xf>
    <xf numFmtId="49" fontId="33" fillId="21" borderId="2" xfId="0" applyNumberFormat="1" applyFont="1" applyFill="1" applyBorder="1" applyAlignment="1" applyProtection="1">
      <alignment horizontal="left" vertical="center"/>
    </xf>
    <xf numFmtId="49" fontId="33" fillId="21" borderId="1" xfId="0" applyNumberFormat="1" applyFont="1" applyFill="1" applyBorder="1" applyAlignment="1" applyProtection="1">
      <alignment horizontal="left" vertical="center"/>
    </xf>
    <xf numFmtId="183" fontId="0" fillId="0" borderId="1" xfId="0" applyNumberFormat="1" applyFill="1" applyBorder="1"/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34" fillId="22" borderId="1" xfId="0" applyFont="1" applyFill="1" applyBorder="1" applyAlignment="1">
      <alignment horizontal="left" vertical="center"/>
    </xf>
    <xf numFmtId="0" fontId="11" fillId="22" borderId="1" xfId="0" applyFont="1" applyFill="1" applyBorder="1" applyAlignment="1">
      <alignment horizontal="left" vertical="center"/>
    </xf>
    <xf numFmtId="182" fontId="35" fillId="23" borderId="1" xfId="0" applyNumberFormat="1" applyFont="1" applyFill="1" applyBorder="1" applyAlignment="1"/>
    <xf numFmtId="182" fontId="0" fillId="23" borderId="1" xfId="0" applyNumberFormat="1" applyFill="1" applyBorder="1" applyAlignment="1"/>
    <xf numFmtId="0" fontId="1" fillId="0" borderId="1" xfId="46" applyFont="1" applyFill="1" applyBorder="1" applyAlignment="1">
      <alignment horizontal="center" vertical="center"/>
    </xf>
    <xf numFmtId="0" fontId="4" fillId="0" borderId="1" xfId="46" applyFont="1" applyFill="1" applyBorder="1" applyAlignment="1">
      <alignment horizontal="center" vertical="center"/>
    </xf>
    <xf numFmtId="182" fontId="4" fillId="0" borderId="1" xfId="46" applyNumberFormat="1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 indent="1"/>
    </xf>
    <xf numFmtId="182" fontId="33" fillId="23" borderId="1" xfId="0" applyNumberFormat="1" applyFont="1" applyFill="1" applyBorder="1" applyAlignment="1" applyProtection="1">
      <alignment horizontal="right" vertical="center"/>
    </xf>
    <xf numFmtId="3" fontId="33" fillId="0" borderId="1" xfId="0" applyNumberFormat="1" applyFont="1" applyFill="1" applyBorder="1" applyAlignment="1" applyProtection="1">
      <alignment vertical="center"/>
    </xf>
    <xf numFmtId="0" fontId="11" fillId="0" borderId="1" xfId="69" applyFont="1" applyFill="1" applyBorder="1" applyAlignment="1" applyProtection="1">
      <alignment horizontal="left"/>
      <protection locked="0"/>
    </xf>
    <xf numFmtId="0" fontId="11" fillId="0" borderId="1" xfId="69" applyFont="1" applyFill="1" applyBorder="1" applyProtection="1">
      <protection locked="0"/>
    </xf>
    <xf numFmtId="181" fontId="11" fillId="0" borderId="1" xfId="69" applyNumberFormat="1" applyFont="1" applyFill="1" applyBorder="1" applyAlignment="1" applyProtection="1">
      <alignment horizontal="right" shrinkToFit="1"/>
    </xf>
    <xf numFmtId="0" fontId="1" fillId="0" borderId="1" xfId="69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shrinkToFit="1"/>
      <protection locked="0"/>
    </xf>
    <xf numFmtId="181" fontId="0" fillId="0" borderId="1" xfId="0" applyNumberFormat="1" applyFill="1" applyBorder="1" applyAlignment="1" applyProtection="1">
      <alignment horizontal="right" shrinkToFit="1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69" applyFon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176" fontId="17" fillId="0" borderId="1" xfId="45" applyNumberFormat="1" applyFont="1" applyFill="1" applyBorder="1" applyAlignment="1">
      <alignment horizontal="right" vertical="center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183" fontId="17" fillId="0" borderId="1" xfId="69" applyNumberFormat="1" applyFont="1" applyFill="1" applyBorder="1" applyAlignment="1" applyProtection="1">
      <alignment shrinkToFit="1"/>
    </xf>
    <xf numFmtId="183" fontId="17" fillId="0" borderId="1" xfId="69" applyNumberFormat="1" applyFont="1" applyFill="1" applyBorder="1" applyAlignment="1" applyProtection="1">
      <alignment shrinkToFit="1"/>
      <protection locked="0"/>
    </xf>
    <xf numFmtId="183" fontId="15" fillId="0" borderId="1" xfId="0" applyNumberFormat="1" applyFont="1" applyFill="1" applyBorder="1" applyAlignment="1" applyProtection="1">
      <alignment horizontal="right" shrinkToFit="1"/>
    </xf>
    <xf numFmtId="4" fontId="7" fillId="0" borderId="1" xfId="0" applyNumberFormat="1" applyFont="1" applyFill="1" applyBorder="1" applyAlignment="1" applyProtection="1">
      <alignment horizontal="right" vertical="top"/>
      <protection locked="0"/>
    </xf>
  </cellXfs>
  <cellStyles count="70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安肃镇2006年6月份月报" xfId="69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15"/>
  <sheetViews>
    <sheetView workbookViewId="0">
      <selection activeCell="D5" sqref="D5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30" t="s">
        <v>153</v>
      </c>
      <c r="B1" s="89"/>
    </row>
    <row r="2" spans="1:5" ht="39.950000000000003" customHeight="1">
      <c r="A2" s="175" t="s">
        <v>150</v>
      </c>
      <c r="B2" s="175"/>
    </row>
    <row r="3" spans="1:5" ht="18.75" customHeight="1">
      <c r="A3" s="10"/>
      <c r="B3" s="11" t="s">
        <v>17</v>
      </c>
    </row>
    <row r="4" spans="1:5" s="13" customFormat="1" ht="48" customHeight="1">
      <c r="A4" s="134" t="s">
        <v>112</v>
      </c>
      <c r="B4" s="20" t="s">
        <v>152</v>
      </c>
      <c r="C4" s="12"/>
    </row>
    <row r="5" spans="1:5" s="55" customFormat="1" ht="48" customHeight="1">
      <c r="A5" s="156" t="s">
        <v>121</v>
      </c>
      <c r="B5" s="165" t="s">
        <v>175</v>
      </c>
      <c r="C5" s="54"/>
    </row>
    <row r="6" spans="1:5" s="58" customFormat="1" ht="48" customHeight="1">
      <c r="A6" s="56" t="s">
        <v>122</v>
      </c>
      <c r="B6" s="163">
        <v>43</v>
      </c>
      <c r="C6" s="57"/>
      <c r="E6" s="58">
        <v>988753</v>
      </c>
    </row>
    <row r="7" spans="1:5" s="58" customFormat="1" ht="48" customHeight="1">
      <c r="A7" s="164" t="s">
        <v>169</v>
      </c>
      <c r="B7" s="163">
        <v>90</v>
      </c>
      <c r="C7" s="57"/>
    </row>
    <row r="8" spans="1:5" s="58" customFormat="1" ht="48" customHeight="1">
      <c r="A8" s="164" t="s">
        <v>170</v>
      </c>
      <c r="B8" s="163">
        <v>13</v>
      </c>
      <c r="C8" s="57"/>
    </row>
    <row r="9" spans="1:5" s="58" customFormat="1" ht="48" customHeight="1">
      <c r="A9" s="164" t="s">
        <v>171</v>
      </c>
      <c r="B9" s="163">
        <v>7</v>
      </c>
      <c r="C9" s="57"/>
    </row>
    <row r="10" spans="1:5" s="58" customFormat="1" ht="48" customHeight="1">
      <c r="A10" s="164" t="s">
        <v>172</v>
      </c>
      <c r="B10" s="163">
        <v>53</v>
      </c>
      <c r="C10" s="57"/>
    </row>
    <row r="11" spans="1:5" s="17" customFormat="1" ht="48" customHeight="1">
      <c r="A11" s="164" t="s">
        <v>173</v>
      </c>
      <c r="B11" s="163">
        <v>7</v>
      </c>
      <c r="C11" s="16"/>
      <c r="E11" s="17">
        <v>822672</v>
      </c>
    </row>
    <row r="12" spans="1:5" s="13" customFormat="1" ht="48" customHeight="1">
      <c r="A12" s="164" t="s">
        <v>174</v>
      </c>
      <c r="B12" s="163">
        <v>25</v>
      </c>
      <c r="C12" s="12"/>
    </row>
    <row r="13" spans="1:5" s="17" customFormat="1" ht="48" customHeight="1">
      <c r="A13" s="157" t="s">
        <v>123</v>
      </c>
      <c r="B13" s="14"/>
      <c r="C13" s="16"/>
      <c r="E13" s="17">
        <v>988753</v>
      </c>
    </row>
    <row r="14" spans="1:5" s="17" customFormat="1" ht="48" customHeight="1">
      <c r="A14" s="15" t="s">
        <v>0</v>
      </c>
      <c r="B14" s="14"/>
      <c r="C14" s="16"/>
      <c r="E14" s="17">
        <v>822672</v>
      </c>
    </row>
    <row r="15" spans="1:5" s="19" customFormat="1" ht="57" customHeight="1">
      <c r="A15" s="162" t="s">
        <v>36</v>
      </c>
      <c r="B15" s="21"/>
      <c r="C15" s="18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2" sqref="A2:B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1.75" customHeight="1">
      <c r="A1" s="30" t="s">
        <v>159</v>
      </c>
      <c r="B1" s="30"/>
    </row>
    <row r="2" spans="1:24" ht="51.75" customHeight="1">
      <c r="A2" s="185" t="s">
        <v>138</v>
      </c>
      <c r="B2" s="186"/>
      <c r="F2" s="31"/>
      <c r="G2" s="31"/>
      <c r="H2" s="31"/>
    </row>
    <row r="3" spans="1:24">
      <c r="B3" s="93" t="s">
        <v>52</v>
      </c>
      <c r="D3" s="31">
        <v>12.11</v>
      </c>
      <c r="F3" s="31">
        <v>12.22</v>
      </c>
      <c r="G3" s="31"/>
      <c r="H3" s="31"/>
      <c r="L3" s="31">
        <v>1.2</v>
      </c>
    </row>
    <row r="4" spans="1:24" s="95" customFormat="1" ht="39.75" customHeight="1">
      <c r="A4" s="23" t="s">
        <v>140</v>
      </c>
      <c r="B4" s="23" t="s">
        <v>139</v>
      </c>
      <c r="C4" s="94"/>
      <c r="F4" s="96" t="s">
        <v>54</v>
      </c>
      <c r="G4" s="96" t="s">
        <v>55</v>
      </c>
      <c r="H4" s="96" t="s">
        <v>56</v>
      </c>
      <c r="I4" s="97"/>
      <c r="L4" s="96" t="s">
        <v>54</v>
      </c>
      <c r="M4" s="98" t="s">
        <v>55</v>
      </c>
      <c r="N4" s="96" t="s">
        <v>56</v>
      </c>
    </row>
    <row r="5" spans="1:24" ht="39.75" customHeight="1">
      <c r="A5" s="99" t="s">
        <v>107</v>
      </c>
      <c r="B5" s="53"/>
      <c r="C5" s="42">
        <v>105429</v>
      </c>
      <c r="D5" s="100">
        <v>595734.14</v>
      </c>
      <c r="E5" s="31">
        <f>104401+13602</f>
        <v>118003</v>
      </c>
      <c r="F5" s="32" t="s">
        <v>8</v>
      </c>
      <c r="G5" s="32" t="s">
        <v>57</v>
      </c>
      <c r="H5" s="33">
        <v>596221.15</v>
      </c>
      <c r="I5" s="34" t="e">
        <f>F5-A5</f>
        <v>#VALUE!</v>
      </c>
      <c r="J5" s="50" t="e">
        <f>H5-#REF!</f>
        <v>#REF!</v>
      </c>
      <c r="K5" s="50">
        <v>75943</v>
      </c>
      <c r="L5" s="32" t="s">
        <v>8</v>
      </c>
      <c r="M5" s="32" t="s">
        <v>57</v>
      </c>
      <c r="N5" s="33">
        <v>643048.94999999995</v>
      </c>
      <c r="O5" s="34" t="e">
        <f>L5-A5</f>
        <v>#VALUE!</v>
      </c>
      <c r="P5" s="50" t="e">
        <f>N5-#REF!</f>
        <v>#REF!</v>
      </c>
      <c r="R5" s="31">
        <v>717759</v>
      </c>
      <c r="T5" s="51" t="s">
        <v>8</v>
      </c>
      <c r="U5" s="51" t="s">
        <v>57</v>
      </c>
      <c r="V5" s="52">
        <v>659380.53</v>
      </c>
      <c r="W5" s="31" t="e">
        <f>#REF!-V5</f>
        <v>#REF!</v>
      </c>
      <c r="X5" s="31" t="e">
        <f>T5-A5</f>
        <v>#VALUE!</v>
      </c>
    </row>
    <row r="6" spans="1:24" ht="39.75" customHeight="1">
      <c r="A6" s="99" t="s">
        <v>108</v>
      </c>
      <c r="B6" s="53"/>
      <c r="C6" s="42"/>
      <c r="D6" s="100"/>
      <c r="J6" s="50"/>
      <c r="K6" s="50"/>
      <c r="L6" s="32"/>
      <c r="M6" s="32"/>
      <c r="N6" s="33"/>
      <c r="O6" s="34"/>
      <c r="P6" s="50"/>
      <c r="T6" s="51"/>
      <c r="U6" s="51"/>
      <c r="V6" s="52"/>
    </row>
    <row r="7" spans="1:24" ht="39.75" customHeight="1">
      <c r="A7" s="99" t="s">
        <v>109</v>
      </c>
      <c r="B7" s="53"/>
      <c r="C7" s="42"/>
      <c r="D7" s="100"/>
      <c r="J7" s="50"/>
      <c r="K7" s="50"/>
      <c r="L7" s="32"/>
      <c r="M7" s="32"/>
      <c r="N7" s="33"/>
      <c r="O7" s="34"/>
      <c r="P7" s="50"/>
      <c r="T7" s="51"/>
      <c r="U7" s="51"/>
      <c r="V7" s="52"/>
    </row>
    <row r="8" spans="1:24" ht="39.75" customHeight="1">
      <c r="A8" s="99" t="s">
        <v>110</v>
      </c>
      <c r="B8" s="53"/>
      <c r="C8" s="42"/>
      <c r="D8" s="100"/>
      <c r="J8" s="50"/>
      <c r="K8" s="50"/>
      <c r="L8" s="32"/>
      <c r="M8" s="32"/>
      <c r="N8" s="33"/>
      <c r="O8" s="34"/>
      <c r="P8" s="50"/>
      <c r="T8" s="51"/>
      <c r="U8" s="51"/>
      <c r="V8" s="52"/>
    </row>
    <row r="9" spans="1:24" ht="39.75" customHeight="1">
      <c r="A9" s="99" t="s">
        <v>111</v>
      </c>
      <c r="B9" s="53"/>
      <c r="C9" s="42"/>
      <c r="D9" s="100"/>
      <c r="J9" s="50"/>
      <c r="K9" s="50"/>
      <c r="L9" s="32"/>
      <c r="M9" s="32"/>
      <c r="N9" s="33"/>
      <c r="O9" s="34"/>
      <c r="P9" s="50"/>
      <c r="T9" s="51"/>
      <c r="U9" s="51"/>
      <c r="V9" s="52"/>
    </row>
    <row r="10" spans="1:24" ht="39.75" customHeight="1">
      <c r="A10" s="99" t="s">
        <v>0</v>
      </c>
      <c r="B10" s="53"/>
      <c r="C10" s="42"/>
      <c r="D10" s="100"/>
      <c r="J10" s="50"/>
      <c r="K10" s="50"/>
      <c r="L10" s="32"/>
      <c r="M10" s="32"/>
      <c r="N10" s="33"/>
      <c r="O10" s="34"/>
      <c r="P10" s="50"/>
      <c r="T10" s="51"/>
      <c r="U10" s="51"/>
      <c r="V10" s="52"/>
    </row>
    <row r="11" spans="1:24" ht="39.75" customHeight="1">
      <c r="A11" s="99" t="s">
        <v>106</v>
      </c>
      <c r="B11" s="6"/>
      <c r="C11" s="42"/>
      <c r="D11" s="50"/>
      <c r="J11" s="50"/>
      <c r="K11" s="50"/>
      <c r="L11" s="32"/>
      <c r="M11" s="32"/>
      <c r="N11" s="33"/>
      <c r="O11" s="34"/>
      <c r="P11" s="50"/>
      <c r="T11" s="51"/>
      <c r="U11" s="51"/>
      <c r="V11" s="52"/>
    </row>
    <row r="12" spans="1:24" ht="39.75" customHeight="1">
      <c r="A12" s="36" t="s">
        <v>60</v>
      </c>
      <c r="B12" s="53"/>
      <c r="F12" s="101" t="str">
        <f>""</f>
        <v/>
      </c>
      <c r="G12" s="101" t="str">
        <f>""</f>
        <v/>
      </c>
      <c r="H12" s="101" t="str">
        <f>""</f>
        <v/>
      </c>
      <c r="L12" s="101" t="str">
        <f>""</f>
        <v/>
      </c>
      <c r="M12" s="102" t="str">
        <f>""</f>
        <v/>
      </c>
      <c r="N12" s="101" t="str">
        <f>""</f>
        <v/>
      </c>
      <c r="V12" s="103" t="e">
        <f>V13+#REF!+#REF!+#REF!+#REF!+#REF!+#REF!+#REF!+#REF!+#REF!+#REF!+#REF!+#REF!+#REF!+#REF!+#REF!+#REF!+#REF!+#REF!+#REF!+#REF!</f>
        <v>#REF!</v>
      </c>
      <c r="W12" s="103" t="e">
        <f>W13+#REF!+#REF!+#REF!+#REF!+#REF!+#REF!+#REF!+#REF!+#REF!+#REF!+#REF!+#REF!+#REF!+#REF!+#REF!+#REF!+#REF!+#REF!+#REF!+#REF!</f>
        <v>#REF!</v>
      </c>
    </row>
    <row r="13" spans="1:24" ht="19.5" customHeight="1">
      <c r="P13" s="50"/>
      <c r="T13" s="51" t="s">
        <v>3</v>
      </c>
      <c r="U13" s="51" t="s">
        <v>30</v>
      </c>
      <c r="V13" s="52">
        <v>19998</v>
      </c>
      <c r="W13" s="31" t="e">
        <f>#REF!-V13</f>
        <v>#REF!</v>
      </c>
      <c r="X13" s="31">
        <f>T13-A13</f>
        <v>232</v>
      </c>
    </row>
    <row r="14" spans="1:24" ht="19.5" customHeight="1">
      <c r="P14" s="50"/>
      <c r="T14" s="51" t="s">
        <v>2</v>
      </c>
      <c r="U14" s="51" t="s">
        <v>31</v>
      </c>
      <c r="V14" s="52">
        <v>19998</v>
      </c>
      <c r="W14" s="31" t="e">
        <f>#REF!-V14</f>
        <v>#REF!</v>
      </c>
      <c r="X14" s="31">
        <f>T14-A14</f>
        <v>23203</v>
      </c>
    </row>
    <row r="15" spans="1:24" ht="19.5" customHeight="1">
      <c r="P15" s="50"/>
      <c r="T15" s="51" t="s">
        <v>1</v>
      </c>
      <c r="U15" s="51" t="s">
        <v>32</v>
      </c>
      <c r="V15" s="52">
        <v>19998</v>
      </c>
      <c r="W15" s="31" t="e">
        <f>#REF!-V15</f>
        <v>#REF!</v>
      </c>
      <c r="X15" s="31">
        <f>T15-A15</f>
        <v>2320301</v>
      </c>
    </row>
    <row r="16" spans="1:24" ht="19.5" customHeight="1">
      <c r="P16" s="50"/>
    </row>
    <row r="17" spans="16:16" s="31" customFormat="1" ht="19.5" customHeight="1">
      <c r="P17" s="50"/>
    </row>
    <row r="18" spans="16:16" s="31" customFormat="1" ht="19.5" customHeight="1">
      <c r="P18" s="50"/>
    </row>
    <row r="19" spans="16:16" s="31" customFormat="1" ht="19.5" customHeight="1">
      <c r="P19" s="50"/>
    </row>
    <row r="20" spans="16:16" s="31" customFormat="1" ht="19.5" customHeight="1">
      <c r="P20" s="50"/>
    </row>
    <row r="21" spans="16:16" s="31" customFormat="1" ht="19.5" customHeight="1">
      <c r="P21" s="50"/>
    </row>
    <row r="22" spans="16:16" s="31" customFormat="1" ht="19.5" customHeight="1">
      <c r="P22" s="50"/>
    </row>
    <row r="23" spans="16:16" s="31" customFormat="1" ht="19.5" customHeight="1">
      <c r="P23" s="50"/>
    </row>
    <row r="24" spans="16:16" s="31" customFormat="1" ht="19.5" customHeight="1">
      <c r="P24" s="50"/>
    </row>
    <row r="25" spans="16:16" s="31" customFormat="1" ht="19.5" customHeight="1">
      <c r="P25" s="50"/>
    </row>
    <row r="26" spans="16:16" s="31" customFormat="1" ht="19.5" customHeight="1">
      <c r="P26" s="50"/>
    </row>
    <row r="27" spans="16:16" s="31" customFormat="1" ht="19.5" customHeight="1">
      <c r="P27" s="50"/>
    </row>
    <row r="28" spans="16:16" s="31" customFormat="1" ht="19.5" customHeight="1">
      <c r="P28" s="50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38" customWidth="1"/>
    <col min="3" max="3" width="8" style="138" bestFit="1" customWidth="1"/>
    <col min="4" max="4" width="7.875" style="138" bestFit="1" customWidth="1"/>
    <col min="5" max="5" width="8.5" style="138" hidden="1" customWidth="1"/>
    <col min="6" max="6" width="7.875" style="138" hidden="1" customWidth="1"/>
    <col min="7" max="254" width="7.875" style="138"/>
    <col min="255" max="255" width="35.75" style="138" customWidth="1"/>
    <col min="256" max="256" width="0" style="138" hidden="1" customWidth="1"/>
    <col min="257" max="258" width="12" style="138" customWidth="1"/>
    <col min="259" max="259" width="8" style="138" bestFit="1" customWidth="1"/>
    <col min="260" max="260" width="7.875" style="138" bestFit="1" customWidth="1"/>
    <col min="261" max="262" width="0" style="138" hidden="1" customWidth="1"/>
    <col min="263" max="510" width="7.875" style="138"/>
    <col min="511" max="511" width="35.75" style="138" customWidth="1"/>
    <col min="512" max="512" width="0" style="138" hidden="1" customWidth="1"/>
    <col min="513" max="514" width="12" style="138" customWidth="1"/>
    <col min="515" max="515" width="8" style="138" bestFit="1" customWidth="1"/>
    <col min="516" max="516" width="7.875" style="138" bestFit="1" customWidth="1"/>
    <col min="517" max="518" width="0" style="138" hidden="1" customWidth="1"/>
    <col min="519" max="766" width="7.875" style="138"/>
    <col min="767" max="767" width="35.75" style="138" customWidth="1"/>
    <col min="768" max="768" width="0" style="138" hidden="1" customWidth="1"/>
    <col min="769" max="770" width="12" style="138" customWidth="1"/>
    <col min="771" max="771" width="8" style="138" bestFit="1" customWidth="1"/>
    <col min="772" max="772" width="7.875" style="138" bestFit="1" customWidth="1"/>
    <col min="773" max="774" width="0" style="138" hidden="1" customWidth="1"/>
    <col min="775" max="1022" width="7.875" style="138"/>
    <col min="1023" max="1023" width="35.75" style="138" customWidth="1"/>
    <col min="1024" max="1024" width="0" style="138" hidden="1" customWidth="1"/>
    <col min="1025" max="1026" width="12" style="138" customWidth="1"/>
    <col min="1027" max="1027" width="8" style="138" bestFit="1" customWidth="1"/>
    <col min="1028" max="1028" width="7.875" style="138" bestFit="1" customWidth="1"/>
    <col min="1029" max="1030" width="0" style="138" hidden="1" customWidth="1"/>
    <col min="1031" max="1278" width="7.875" style="138"/>
    <col min="1279" max="1279" width="35.75" style="138" customWidth="1"/>
    <col min="1280" max="1280" width="0" style="138" hidden="1" customWidth="1"/>
    <col min="1281" max="1282" width="12" style="138" customWidth="1"/>
    <col min="1283" max="1283" width="8" style="138" bestFit="1" customWidth="1"/>
    <col min="1284" max="1284" width="7.875" style="138" bestFit="1" customWidth="1"/>
    <col min="1285" max="1286" width="0" style="138" hidden="1" customWidth="1"/>
    <col min="1287" max="1534" width="7.875" style="138"/>
    <col min="1535" max="1535" width="35.75" style="138" customWidth="1"/>
    <col min="1536" max="1536" width="0" style="138" hidden="1" customWidth="1"/>
    <col min="1537" max="1538" width="12" style="138" customWidth="1"/>
    <col min="1539" max="1539" width="8" style="138" bestFit="1" customWidth="1"/>
    <col min="1540" max="1540" width="7.875" style="138" bestFit="1" customWidth="1"/>
    <col min="1541" max="1542" width="0" style="138" hidden="1" customWidth="1"/>
    <col min="1543" max="1790" width="7.875" style="138"/>
    <col min="1791" max="1791" width="35.75" style="138" customWidth="1"/>
    <col min="1792" max="1792" width="0" style="138" hidden="1" customWidth="1"/>
    <col min="1793" max="1794" width="12" style="138" customWidth="1"/>
    <col min="1795" max="1795" width="8" style="138" bestFit="1" customWidth="1"/>
    <col min="1796" max="1796" width="7.875" style="138" bestFit="1" customWidth="1"/>
    <col min="1797" max="1798" width="0" style="138" hidden="1" customWidth="1"/>
    <col min="1799" max="2046" width="7.875" style="138"/>
    <col min="2047" max="2047" width="35.75" style="138" customWidth="1"/>
    <col min="2048" max="2048" width="0" style="138" hidden="1" customWidth="1"/>
    <col min="2049" max="2050" width="12" style="138" customWidth="1"/>
    <col min="2051" max="2051" width="8" style="138" bestFit="1" customWidth="1"/>
    <col min="2052" max="2052" width="7.875" style="138" bestFit="1" customWidth="1"/>
    <col min="2053" max="2054" width="0" style="138" hidden="1" customWidth="1"/>
    <col min="2055" max="2302" width="7.875" style="138"/>
    <col min="2303" max="2303" width="35.75" style="138" customWidth="1"/>
    <col min="2304" max="2304" width="0" style="138" hidden="1" customWidth="1"/>
    <col min="2305" max="2306" width="12" style="138" customWidth="1"/>
    <col min="2307" max="2307" width="8" style="138" bestFit="1" customWidth="1"/>
    <col min="2308" max="2308" width="7.875" style="138" bestFit="1" customWidth="1"/>
    <col min="2309" max="2310" width="0" style="138" hidden="1" customWidth="1"/>
    <col min="2311" max="2558" width="7.875" style="138"/>
    <col min="2559" max="2559" width="35.75" style="138" customWidth="1"/>
    <col min="2560" max="2560" width="0" style="138" hidden="1" customWidth="1"/>
    <col min="2561" max="2562" width="12" style="138" customWidth="1"/>
    <col min="2563" max="2563" width="8" style="138" bestFit="1" customWidth="1"/>
    <col min="2564" max="2564" width="7.875" style="138" bestFit="1" customWidth="1"/>
    <col min="2565" max="2566" width="0" style="138" hidden="1" customWidth="1"/>
    <col min="2567" max="2814" width="7.875" style="138"/>
    <col min="2815" max="2815" width="35.75" style="138" customWidth="1"/>
    <col min="2816" max="2816" width="0" style="138" hidden="1" customWidth="1"/>
    <col min="2817" max="2818" width="12" style="138" customWidth="1"/>
    <col min="2819" max="2819" width="8" style="138" bestFit="1" customWidth="1"/>
    <col min="2820" max="2820" width="7.875" style="138" bestFit="1" customWidth="1"/>
    <col min="2821" max="2822" width="0" style="138" hidden="1" customWidth="1"/>
    <col min="2823" max="3070" width="7.875" style="138"/>
    <col min="3071" max="3071" width="35.75" style="138" customWidth="1"/>
    <col min="3072" max="3072" width="0" style="138" hidden="1" customWidth="1"/>
    <col min="3073" max="3074" width="12" style="138" customWidth="1"/>
    <col min="3075" max="3075" width="8" style="138" bestFit="1" customWidth="1"/>
    <col min="3076" max="3076" width="7.875" style="138" bestFit="1" customWidth="1"/>
    <col min="3077" max="3078" width="0" style="138" hidden="1" customWidth="1"/>
    <col min="3079" max="3326" width="7.875" style="138"/>
    <col min="3327" max="3327" width="35.75" style="138" customWidth="1"/>
    <col min="3328" max="3328" width="0" style="138" hidden="1" customWidth="1"/>
    <col min="3329" max="3330" width="12" style="138" customWidth="1"/>
    <col min="3331" max="3331" width="8" style="138" bestFit="1" customWidth="1"/>
    <col min="3332" max="3332" width="7.875" style="138" bestFit="1" customWidth="1"/>
    <col min="3333" max="3334" width="0" style="138" hidden="1" customWidth="1"/>
    <col min="3335" max="3582" width="7.875" style="138"/>
    <col min="3583" max="3583" width="35.75" style="138" customWidth="1"/>
    <col min="3584" max="3584" width="0" style="138" hidden="1" customWidth="1"/>
    <col min="3585" max="3586" width="12" style="138" customWidth="1"/>
    <col min="3587" max="3587" width="8" style="138" bestFit="1" customWidth="1"/>
    <col min="3588" max="3588" width="7.875" style="138" bestFit="1" customWidth="1"/>
    <col min="3589" max="3590" width="0" style="138" hidden="1" customWidth="1"/>
    <col min="3591" max="3838" width="7.875" style="138"/>
    <col min="3839" max="3839" width="35.75" style="138" customWidth="1"/>
    <col min="3840" max="3840" width="0" style="138" hidden="1" customWidth="1"/>
    <col min="3841" max="3842" width="12" style="138" customWidth="1"/>
    <col min="3843" max="3843" width="8" style="138" bestFit="1" customWidth="1"/>
    <col min="3844" max="3844" width="7.875" style="138" bestFit="1" customWidth="1"/>
    <col min="3845" max="3846" width="0" style="138" hidden="1" customWidth="1"/>
    <col min="3847" max="4094" width="7.875" style="138"/>
    <col min="4095" max="4095" width="35.75" style="138" customWidth="1"/>
    <col min="4096" max="4096" width="0" style="138" hidden="1" customWidth="1"/>
    <col min="4097" max="4098" width="12" style="138" customWidth="1"/>
    <col min="4099" max="4099" width="8" style="138" bestFit="1" customWidth="1"/>
    <col min="4100" max="4100" width="7.875" style="138" bestFit="1" customWidth="1"/>
    <col min="4101" max="4102" width="0" style="138" hidden="1" customWidth="1"/>
    <col min="4103" max="4350" width="7.875" style="138"/>
    <col min="4351" max="4351" width="35.75" style="138" customWidth="1"/>
    <col min="4352" max="4352" width="0" style="138" hidden="1" customWidth="1"/>
    <col min="4353" max="4354" width="12" style="138" customWidth="1"/>
    <col min="4355" max="4355" width="8" style="138" bestFit="1" customWidth="1"/>
    <col min="4356" max="4356" width="7.875" style="138" bestFit="1" customWidth="1"/>
    <col min="4357" max="4358" width="0" style="138" hidden="1" customWidth="1"/>
    <col min="4359" max="4606" width="7.875" style="138"/>
    <col min="4607" max="4607" width="35.75" style="138" customWidth="1"/>
    <col min="4608" max="4608" width="0" style="138" hidden="1" customWidth="1"/>
    <col min="4609" max="4610" width="12" style="138" customWidth="1"/>
    <col min="4611" max="4611" width="8" style="138" bestFit="1" customWidth="1"/>
    <col min="4612" max="4612" width="7.875" style="138" bestFit="1" customWidth="1"/>
    <col min="4613" max="4614" width="0" style="138" hidden="1" customWidth="1"/>
    <col min="4615" max="4862" width="7.875" style="138"/>
    <col min="4863" max="4863" width="35.75" style="138" customWidth="1"/>
    <col min="4864" max="4864" width="0" style="138" hidden="1" customWidth="1"/>
    <col min="4865" max="4866" width="12" style="138" customWidth="1"/>
    <col min="4867" max="4867" width="8" style="138" bestFit="1" customWidth="1"/>
    <col min="4868" max="4868" width="7.875" style="138" bestFit="1" customWidth="1"/>
    <col min="4869" max="4870" width="0" style="138" hidden="1" customWidth="1"/>
    <col min="4871" max="5118" width="7.875" style="138"/>
    <col min="5119" max="5119" width="35.75" style="138" customWidth="1"/>
    <col min="5120" max="5120" width="0" style="138" hidden="1" customWidth="1"/>
    <col min="5121" max="5122" width="12" style="138" customWidth="1"/>
    <col min="5123" max="5123" width="8" style="138" bestFit="1" customWidth="1"/>
    <col min="5124" max="5124" width="7.875" style="138" bestFit="1" customWidth="1"/>
    <col min="5125" max="5126" width="0" style="138" hidden="1" customWidth="1"/>
    <col min="5127" max="5374" width="7.875" style="138"/>
    <col min="5375" max="5375" width="35.75" style="138" customWidth="1"/>
    <col min="5376" max="5376" width="0" style="138" hidden="1" customWidth="1"/>
    <col min="5377" max="5378" width="12" style="138" customWidth="1"/>
    <col min="5379" max="5379" width="8" style="138" bestFit="1" customWidth="1"/>
    <col min="5380" max="5380" width="7.875" style="138" bestFit="1" customWidth="1"/>
    <col min="5381" max="5382" width="0" style="138" hidden="1" customWidth="1"/>
    <col min="5383" max="5630" width="7.875" style="138"/>
    <col min="5631" max="5631" width="35.75" style="138" customWidth="1"/>
    <col min="5632" max="5632" width="0" style="138" hidden="1" customWidth="1"/>
    <col min="5633" max="5634" width="12" style="138" customWidth="1"/>
    <col min="5635" max="5635" width="8" style="138" bestFit="1" customWidth="1"/>
    <col min="5636" max="5636" width="7.875" style="138" bestFit="1" customWidth="1"/>
    <col min="5637" max="5638" width="0" style="138" hidden="1" customWidth="1"/>
    <col min="5639" max="5886" width="7.875" style="138"/>
    <col min="5887" max="5887" width="35.75" style="138" customWidth="1"/>
    <col min="5888" max="5888" width="0" style="138" hidden="1" customWidth="1"/>
    <col min="5889" max="5890" width="12" style="138" customWidth="1"/>
    <col min="5891" max="5891" width="8" style="138" bestFit="1" customWidth="1"/>
    <col min="5892" max="5892" width="7.875" style="138" bestFit="1" customWidth="1"/>
    <col min="5893" max="5894" width="0" style="138" hidden="1" customWidth="1"/>
    <col min="5895" max="6142" width="7.875" style="138"/>
    <col min="6143" max="6143" width="35.75" style="138" customWidth="1"/>
    <col min="6144" max="6144" width="0" style="138" hidden="1" customWidth="1"/>
    <col min="6145" max="6146" width="12" style="138" customWidth="1"/>
    <col min="6147" max="6147" width="8" style="138" bestFit="1" customWidth="1"/>
    <col min="6148" max="6148" width="7.875" style="138" bestFit="1" customWidth="1"/>
    <col min="6149" max="6150" width="0" style="138" hidden="1" customWidth="1"/>
    <col min="6151" max="6398" width="7.875" style="138"/>
    <col min="6399" max="6399" width="35.75" style="138" customWidth="1"/>
    <col min="6400" max="6400" width="0" style="138" hidden="1" customWidth="1"/>
    <col min="6401" max="6402" width="12" style="138" customWidth="1"/>
    <col min="6403" max="6403" width="8" style="138" bestFit="1" customWidth="1"/>
    <col min="6404" max="6404" width="7.875" style="138" bestFit="1" customWidth="1"/>
    <col min="6405" max="6406" width="0" style="138" hidden="1" customWidth="1"/>
    <col min="6407" max="6654" width="7.875" style="138"/>
    <col min="6655" max="6655" width="35.75" style="138" customWidth="1"/>
    <col min="6656" max="6656" width="0" style="138" hidden="1" customWidth="1"/>
    <col min="6657" max="6658" width="12" style="138" customWidth="1"/>
    <col min="6659" max="6659" width="8" style="138" bestFit="1" customWidth="1"/>
    <col min="6660" max="6660" width="7.875" style="138" bestFit="1" customWidth="1"/>
    <col min="6661" max="6662" width="0" style="138" hidden="1" customWidth="1"/>
    <col min="6663" max="6910" width="7.875" style="138"/>
    <col min="6911" max="6911" width="35.75" style="138" customWidth="1"/>
    <col min="6912" max="6912" width="0" style="138" hidden="1" customWidth="1"/>
    <col min="6913" max="6914" width="12" style="138" customWidth="1"/>
    <col min="6915" max="6915" width="8" style="138" bestFit="1" customWidth="1"/>
    <col min="6916" max="6916" width="7.875" style="138" bestFit="1" customWidth="1"/>
    <col min="6917" max="6918" width="0" style="138" hidden="1" customWidth="1"/>
    <col min="6919" max="7166" width="7.875" style="138"/>
    <col min="7167" max="7167" width="35.75" style="138" customWidth="1"/>
    <col min="7168" max="7168" width="0" style="138" hidden="1" customWidth="1"/>
    <col min="7169" max="7170" width="12" style="138" customWidth="1"/>
    <col min="7171" max="7171" width="8" style="138" bestFit="1" customWidth="1"/>
    <col min="7172" max="7172" width="7.875" style="138" bestFit="1" customWidth="1"/>
    <col min="7173" max="7174" width="0" style="138" hidden="1" customWidth="1"/>
    <col min="7175" max="7422" width="7.875" style="138"/>
    <col min="7423" max="7423" width="35.75" style="138" customWidth="1"/>
    <col min="7424" max="7424" width="0" style="138" hidden="1" customWidth="1"/>
    <col min="7425" max="7426" width="12" style="138" customWidth="1"/>
    <col min="7427" max="7427" width="8" style="138" bestFit="1" customWidth="1"/>
    <col min="7428" max="7428" width="7.875" style="138" bestFit="1" customWidth="1"/>
    <col min="7429" max="7430" width="0" style="138" hidden="1" customWidth="1"/>
    <col min="7431" max="7678" width="7.875" style="138"/>
    <col min="7679" max="7679" width="35.75" style="138" customWidth="1"/>
    <col min="7680" max="7680" width="0" style="138" hidden="1" customWidth="1"/>
    <col min="7681" max="7682" width="12" style="138" customWidth="1"/>
    <col min="7683" max="7683" width="8" style="138" bestFit="1" customWidth="1"/>
    <col min="7684" max="7684" width="7.875" style="138" bestFit="1" customWidth="1"/>
    <col min="7685" max="7686" width="0" style="138" hidden="1" customWidth="1"/>
    <col min="7687" max="7934" width="7.875" style="138"/>
    <col min="7935" max="7935" width="35.75" style="138" customWidth="1"/>
    <col min="7936" max="7936" width="0" style="138" hidden="1" customWidth="1"/>
    <col min="7937" max="7938" width="12" style="138" customWidth="1"/>
    <col min="7939" max="7939" width="8" style="138" bestFit="1" customWidth="1"/>
    <col min="7940" max="7940" width="7.875" style="138" bestFit="1" customWidth="1"/>
    <col min="7941" max="7942" width="0" style="138" hidden="1" customWidth="1"/>
    <col min="7943" max="8190" width="7.875" style="138"/>
    <col min="8191" max="8191" width="35.75" style="138" customWidth="1"/>
    <col min="8192" max="8192" width="0" style="138" hidden="1" customWidth="1"/>
    <col min="8193" max="8194" width="12" style="138" customWidth="1"/>
    <col min="8195" max="8195" width="8" style="138" bestFit="1" customWidth="1"/>
    <col min="8196" max="8196" width="7.875" style="138" bestFit="1" customWidth="1"/>
    <col min="8197" max="8198" width="0" style="138" hidden="1" customWidth="1"/>
    <col min="8199" max="8446" width="7.875" style="138"/>
    <col min="8447" max="8447" width="35.75" style="138" customWidth="1"/>
    <col min="8448" max="8448" width="0" style="138" hidden="1" customWidth="1"/>
    <col min="8449" max="8450" width="12" style="138" customWidth="1"/>
    <col min="8451" max="8451" width="8" style="138" bestFit="1" customWidth="1"/>
    <col min="8452" max="8452" width="7.875" style="138" bestFit="1" customWidth="1"/>
    <col min="8453" max="8454" width="0" style="138" hidden="1" customWidth="1"/>
    <col min="8455" max="8702" width="7.875" style="138"/>
    <col min="8703" max="8703" width="35.75" style="138" customWidth="1"/>
    <col min="8704" max="8704" width="0" style="138" hidden="1" customWidth="1"/>
    <col min="8705" max="8706" width="12" style="138" customWidth="1"/>
    <col min="8707" max="8707" width="8" style="138" bestFit="1" customWidth="1"/>
    <col min="8708" max="8708" width="7.875" style="138" bestFit="1" customWidth="1"/>
    <col min="8709" max="8710" width="0" style="138" hidden="1" customWidth="1"/>
    <col min="8711" max="8958" width="7.875" style="138"/>
    <col min="8959" max="8959" width="35.75" style="138" customWidth="1"/>
    <col min="8960" max="8960" width="0" style="138" hidden="1" customWidth="1"/>
    <col min="8961" max="8962" width="12" style="138" customWidth="1"/>
    <col min="8963" max="8963" width="8" style="138" bestFit="1" customWidth="1"/>
    <col min="8964" max="8964" width="7.875" style="138" bestFit="1" customWidth="1"/>
    <col min="8965" max="8966" width="0" style="138" hidden="1" customWidth="1"/>
    <col min="8967" max="9214" width="7.875" style="138"/>
    <col min="9215" max="9215" width="35.75" style="138" customWidth="1"/>
    <col min="9216" max="9216" width="0" style="138" hidden="1" customWidth="1"/>
    <col min="9217" max="9218" width="12" style="138" customWidth="1"/>
    <col min="9219" max="9219" width="8" style="138" bestFit="1" customWidth="1"/>
    <col min="9220" max="9220" width="7.875" style="138" bestFit="1" customWidth="1"/>
    <col min="9221" max="9222" width="0" style="138" hidden="1" customWidth="1"/>
    <col min="9223" max="9470" width="7.875" style="138"/>
    <col min="9471" max="9471" width="35.75" style="138" customWidth="1"/>
    <col min="9472" max="9472" width="0" style="138" hidden="1" customWidth="1"/>
    <col min="9473" max="9474" width="12" style="138" customWidth="1"/>
    <col min="9475" max="9475" width="8" style="138" bestFit="1" customWidth="1"/>
    <col min="9476" max="9476" width="7.875" style="138" bestFit="1" customWidth="1"/>
    <col min="9477" max="9478" width="0" style="138" hidden="1" customWidth="1"/>
    <col min="9479" max="9726" width="7.875" style="138"/>
    <col min="9727" max="9727" width="35.75" style="138" customWidth="1"/>
    <col min="9728" max="9728" width="0" style="138" hidden="1" customWidth="1"/>
    <col min="9729" max="9730" width="12" style="138" customWidth="1"/>
    <col min="9731" max="9731" width="8" style="138" bestFit="1" customWidth="1"/>
    <col min="9732" max="9732" width="7.875" style="138" bestFit="1" customWidth="1"/>
    <col min="9733" max="9734" width="0" style="138" hidden="1" customWidth="1"/>
    <col min="9735" max="9982" width="7.875" style="138"/>
    <col min="9983" max="9983" width="35.75" style="138" customWidth="1"/>
    <col min="9984" max="9984" width="0" style="138" hidden="1" customWidth="1"/>
    <col min="9985" max="9986" width="12" style="138" customWidth="1"/>
    <col min="9987" max="9987" width="8" style="138" bestFit="1" customWidth="1"/>
    <col min="9988" max="9988" width="7.875" style="138" bestFit="1" customWidth="1"/>
    <col min="9989" max="9990" width="0" style="138" hidden="1" customWidth="1"/>
    <col min="9991" max="10238" width="7.875" style="138"/>
    <col min="10239" max="10239" width="35.75" style="138" customWidth="1"/>
    <col min="10240" max="10240" width="0" style="138" hidden="1" customWidth="1"/>
    <col min="10241" max="10242" width="12" style="138" customWidth="1"/>
    <col min="10243" max="10243" width="8" style="138" bestFit="1" customWidth="1"/>
    <col min="10244" max="10244" width="7.875" style="138" bestFit="1" customWidth="1"/>
    <col min="10245" max="10246" width="0" style="138" hidden="1" customWidth="1"/>
    <col min="10247" max="10494" width="7.875" style="138"/>
    <col min="10495" max="10495" width="35.75" style="138" customWidth="1"/>
    <col min="10496" max="10496" width="0" style="138" hidden="1" customWidth="1"/>
    <col min="10497" max="10498" width="12" style="138" customWidth="1"/>
    <col min="10499" max="10499" width="8" style="138" bestFit="1" customWidth="1"/>
    <col min="10500" max="10500" width="7.875" style="138" bestFit="1" customWidth="1"/>
    <col min="10501" max="10502" width="0" style="138" hidden="1" customWidth="1"/>
    <col min="10503" max="10750" width="7.875" style="138"/>
    <col min="10751" max="10751" width="35.75" style="138" customWidth="1"/>
    <col min="10752" max="10752" width="0" style="138" hidden="1" customWidth="1"/>
    <col min="10753" max="10754" width="12" style="138" customWidth="1"/>
    <col min="10755" max="10755" width="8" style="138" bestFit="1" customWidth="1"/>
    <col min="10756" max="10756" width="7.875" style="138" bestFit="1" customWidth="1"/>
    <col min="10757" max="10758" width="0" style="138" hidden="1" customWidth="1"/>
    <col min="10759" max="11006" width="7.875" style="138"/>
    <col min="11007" max="11007" width="35.75" style="138" customWidth="1"/>
    <col min="11008" max="11008" width="0" style="138" hidden="1" customWidth="1"/>
    <col min="11009" max="11010" width="12" style="138" customWidth="1"/>
    <col min="11011" max="11011" width="8" style="138" bestFit="1" customWidth="1"/>
    <col min="11012" max="11012" width="7.875" style="138" bestFit="1" customWidth="1"/>
    <col min="11013" max="11014" width="0" style="138" hidden="1" customWidth="1"/>
    <col min="11015" max="11262" width="7.875" style="138"/>
    <col min="11263" max="11263" width="35.75" style="138" customWidth="1"/>
    <col min="11264" max="11264" width="0" style="138" hidden="1" customWidth="1"/>
    <col min="11265" max="11266" width="12" style="138" customWidth="1"/>
    <col min="11267" max="11267" width="8" style="138" bestFit="1" customWidth="1"/>
    <col min="11268" max="11268" width="7.875" style="138" bestFit="1" customWidth="1"/>
    <col min="11269" max="11270" width="0" style="138" hidden="1" customWidth="1"/>
    <col min="11271" max="11518" width="7.875" style="138"/>
    <col min="11519" max="11519" width="35.75" style="138" customWidth="1"/>
    <col min="11520" max="11520" width="0" style="138" hidden="1" customWidth="1"/>
    <col min="11521" max="11522" width="12" style="138" customWidth="1"/>
    <col min="11523" max="11523" width="8" style="138" bestFit="1" customWidth="1"/>
    <col min="11524" max="11524" width="7.875" style="138" bestFit="1" customWidth="1"/>
    <col min="11525" max="11526" width="0" style="138" hidden="1" customWidth="1"/>
    <col min="11527" max="11774" width="7.875" style="138"/>
    <col min="11775" max="11775" width="35.75" style="138" customWidth="1"/>
    <col min="11776" max="11776" width="0" style="138" hidden="1" customWidth="1"/>
    <col min="11777" max="11778" width="12" style="138" customWidth="1"/>
    <col min="11779" max="11779" width="8" style="138" bestFit="1" customWidth="1"/>
    <col min="11780" max="11780" width="7.875" style="138" bestFit="1" customWidth="1"/>
    <col min="11781" max="11782" width="0" style="138" hidden="1" customWidth="1"/>
    <col min="11783" max="12030" width="7.875" style="138"/>
    <col min="12031" max="12031" width="35.75" style="138" customWidth="1"/>
    <col min="12032" max="12032" width="0" style="138" hidden="1" customWidth="1"/>
    <col min="12033" max="12034" width="12" style="138" customWidth="1"/>
    <col min="12035" max="12035" width="8" style="138" bestFit="1" customWidth="1"/>
    <col min="12036" max="12036" width="7.875" style="138" bestFit="1" customWidth="1"/>
    <col min="12037" max="12038" width="0" style="138" hidden="1" customWidth="1"/>
    <col min="12039" max="12286" width="7.875" style="138"/>
    <col min="12287" max="12287" width="35.75" style="138" customWidth="1"/>
    <col min="12288" max="12288" width="0" style="138" hidden="1" customWidth="1"/>
    <col min="12289" max="12290" width="12" style="138" customWidth="1"/>
    <col min="12291" max="12291" width="8" style="138" bestFit="1" customWidth="1"/>
    <col min="12292" max="12292" width="7.875" style="138" bestFit="1" customWidth="1"/>
    <col min="12293" max="12294" width="0" style="138" hidden="1" customWidth="1"/>
    <col min="12295" max="12542" width="7.875" style="138"/>
    <col min="12543" max="12543" width="35.75" style="138" customWidth="1"/>
    <col min="12544" max="12544" width="0" style="138" hidden="1" customWidth="1"/>
    <col min="12545" max="12546" width="12" style="138" customWidth="1"/>
    <col min="12547" max="12547" width="8" style="138" bestFit="1" customWidth="1"/>
    <col min="12548" max="12548" width="7.875" style="138" bestFit="1" customWidth="1"/>
    <col min="12549" max="12550" width="0" style="138" hidden="1" customWidth="1"/>
    <col min="12551" max="12798" width="7.875" style="138"/>
    <col min="12799" max="12799" width="35.75" style="138" customWidth="1"/>
    <col min="12800" max="12800" width="0" style="138" hidden="1" customWidth="1"/>
    <col min="12801" max="12802" width="12" style="138" customWidth="1"/>
    <col min="12803" max="12803" width="8" style="138" bestFit="1" customWidth="1"/>
    <col min="12804" max="12804" width="7.875" style="138" bestFit="1" customWidth="1"/>
    <col min="12805" max="12806" width="0" style="138" hidden="1" customWidth="1"/>
    <col min="12807" max="13054" width="7.875" style="138"/>
    <col min="13055" max="13055" width="35.75" style="138" customWidth="1"/>
    <col min="13056" max="13056" width="0" style="138" hidden="1" customWidth="1"/>
    <col min="13057" max="13058" width="12" style="138" customWidth="1"/>
    <col min="13059" max="13059" width="8" style="138" bestFit="1" customWidth="1"/>
    <col min="13060" max="13060" width="7.875" style="138" bestFit="1" customWidth="1"/>
    <col min="13061" max="13062" width="0" style="138" hidden="1" customWidth="1"/>
    <col min="13063" max="13310" width="7.875" style="138"/>
    <col min="13311" max="13311" width="35.75" style="138" customWidth="1"/>
    <col min="13312" max="13312" width="0" style="138" hidden="1" customWidth="1"/>
    <col min="13313" max="13314" width="12" style="138" customWidth="1"/>
    <col min="13315" max="13315" width="8" style="138" bestFit="1" customWidth="1"/>
    <col min="13316" max="13316" width="7.875" style="138" bestFit="1" customWidth="1"/>
    <col min="13317" max="13318" width="0" style="138" hidden="1" customWidth="1"/>
    <col min="13319" max="13566" width="7.875" style="138"/>
    <col min="13567" max="13567" width="35.75" style="138" customWidth="1"/>
    <col min="13568" max="13568" width="0" style="138" hidden="1" customWidth="1"/>
    <col min="13569" max="13570" width="12" style="138" customWidth="1"/>
    <col min="13571" max="13571" width="8" style="138" bestFit="1" customWidth="1"/>
    <col min="13572" max="13572" width="7.875" style="138" bestFit="1" customWidth="1"/>
    <col min="13573" max="13574" width="0" style="138" hidden="1" customWidth="1"/>
    <col min="13575" max="13822" width="7.875" style="138"/>
    <col min="13823" max="13823" width="35.75" style="138" customWidth="1"/>
    <col min="13824" max="13824" width="0" style="138" hidden="1" customWidth="1"/>
    <col min="13825" max="13826" width="12" style="138" customWidth="1"/>
    <col min="13827" max="13827" width="8" style="138" bestFit="1" customWidth="1"/>
    <col min="13828" max="13828" width="7.875" style="138" bestFit="1" customWidth="1"/>
    <col min="13829" max="13830" width="0" style="138" hidden="1" customWidth="1"/>
    <col min="13831" max="14078" width="7.875" style="138"/>
    <col min="14079" max="14079" width="35.75" style="138" customWidth="1"/>
    <col min="14080" max="14080" width="0" style="138" hidden="1" customWidth="1"/>
    <col min="14081" max="14082" width="12" style="138" customWidth="1"/>
    <col min="14083" max="14083" width="8" style="138" bestFit="1" customWidth="1"/>
    <col min="14084" max="14084" width="7.875" style="138" bestFit="1" customWidth="1"/>
    <col min="14085" max="14086" width="0" style="138" hidden="1" customWidth="1"/>
    <col min="14087" max="14334" width="7.875" style="138"/>
    <col min="14335" max="14335" width="35.75" style="138" customWidth="1"/>
    <col min="14336" max="14336" width="0" style="138" hidden="1" customWidth="1"/>
    <col min="14337" max="14338" width="12" style="138" customWidth="1"/>
    <col min="14339" max="14339" width="8" style="138" bestFit="1" customWidth="1"/>
    <col min="14340" max="14340" width="7.875" style="138" bestFit="1" customWidth="1"/>
    <col min="14341" max="14342" width="0" style="138" hidden="1" customWidth="1"/>
    <col min="14343" max="14590" width="7.875" style="138"/>
    <col min="14591" max="14591" width="35.75" style="138" customWidth="1"/>
    <col min="14592" max="14592" width="0" style="138" hidden="1" customWidth="1"/>
    <col min="14593" max="14594" width="12" style="138" customWidth="1"/>
    <col min="14595" max="14595" width="8" style="138" bestFit="1" customWidth="1"/>
    <col min="14596" max="14596" width="7.875" style="138" bestFit="1" customWidth="1"/>
    <col min="14597" max="14598" width="0" style="138" hidden="1" customWidth="1"/>
    <col min="14599" max="14846" width="7.875" style="138"/>
    <col min="14847" max="14847" width="35.75" style="138" customWidth="1"/>
    <col min="14848" max="14848" width="0" style="138" hidden="1" customWidth="1"/>
    <col min="14849" max="14850" width="12" style="138" customWidth="1"/>
    <col min="14851" max="14851" width="8" style="138" bestFit="1" customWidth="1"/>
    <col min="14852" max="14852" width="7.875" style="138" bestFit="1" customWidth="1"/>
    <col min="14853" max="14854" width="0" style="138" hidden="1" customWidth="1"/>
    <col min="14855" max="15102" width="7.875" style="138"/>
    <col min="15103" max="15103" width="35.75" style="138" customWidth="1"/>
    <col min="15104" max="15104" width="0" style="138" hidden="1" customWidth="1"/>
    <col min="15105" max="15106" width="12" style="138" customWidth="1"/>
    <col min="15107" max="15107" width="8" style="138" bestFit="1" customWidth="1"/>
    <col min="15108" max="15108" width="7.875" style="138" bestFit="1" customWidth="1"/>
    <col min="15109" max="15110" width="0" style="138" hidden="1" customWidth="1"/>
    <col min="15111" max="15358" width="7.875" style="138"/>
    <col min="15359" max="15359" width="35.75" style="138" customWidth="1"/>
    <col min="15360" max="15360" width="0" style="138" hidden="1" customWidth="1"/>
    <col min="15361" max="15362" width="12" style="138" customWidth="1"/>
    <col min="15363" max="15363" width="8" style="138" bestFit="1" customWidth="1"/>
    <col min="15364" max="15364" width="7.875" style="138" bestFit="1" customWidth="1"/>
    <col min="15365" max="15366" width="0" style="138" hidden="1" customWidth="1"/>
    <col min="15367" max="15614" width="7.875" style="138"/>
    <col min="15615" max="15615" width="35.75" style="138" customWidth="1"/>
    <col min="15616" max="15616" width="0" style="138" hidden="1" customWidth="1"/>
    <col min="15617" max="15618" width="12" style="138" customWidth="1"/>
    <col min="15619" max="15619" width="8" style="138" bestFit="1" customWidth="1"/>
    <col min="15620" max="15620" width="7.875" style="138" bestFit="1" customWidth="1"/>
    <col min="15621" max="15622" width="0" style="138" hidden="1" customWidth="1"/>
    <col min="15623" max="15870" width="7.875" style="138"/>
    <col min="15871" max="15871" width="35.75" style="138" customWidth="1"/>
    <col min="15872" max="15872" width="0" style="138" hidden="1" customWidth="1"/>
    <col min="15873" max="15874" width="12" style="138" customWidth="1"/>
    <col min="15875" max="15875" width="8" style="138" bestFit="1" customWidth="1"/>
    <col min="15876" max="15876" width="7.875" style="138" bestFit="1" customWidth="1"/>
    <col min="15877" max="15878" width="0" style="138" hidden="1" customWidth="1"/>
    <col min="15879" max="16126" width="7.875" style="138"/>
    <col min="16127" max="16127" width="35.75" style="138" customWidth="1"/>
    <col min="16128" max="16128" width="0" style="138" hidden="1" customWidth="1"/>
    <col min="16129" max="16130" width="12" style="138" customWidth="1"/>
    <col min="16131" max="16131" width="8" style="138" bestFit="1" customWidth="1"/>
    <col min="16132" max="16132" width="7.875" style="138" bestFit="1" customWidth="1"/>
    <col min="16133" max="16134" width="0" style="138" hidden="1" customWidth="1"/>
    <col min="16135" max="16384" width="7.875" style="138"/>
  </cols>
  <sheetData>
    <row r="1" spans="1:5" ht="27" customHeight="1">
      <c r="A1" s="161" t="s">
        <v>160</v>
      </c>
      <c r="B1" s="137"/>
    </row>
    <row r="2" spans="1:5" ht="39.950000000000003" customHeight="1">
      <c r="A2" s="139" t="s">
        <v>142</v>
      </c>
      <c r="B2" s="140"/>
    </row>
    <row r="3" spans="1:5" s="142" customFormat="1" ht="18.75" customHeight="1">
      <c r="A3" s="141"/>
      <c r="B3" s="93" t="s">
        <v>52</v>
      </c>
    </row>
    <row r="4" spans="1:5" s="145" customFormat="1" ht="53.25" customHeight="1">
      <c r="A4" s="143" t="s">
        <v>100</v>
      </c>
      <c r="B4" s="133" t="s">
        <v>135</v>
      </c>
      <c r="C4" s="144"/>
    </row>
    <row r="5" spans="1:5" s="148" customFormat="1" ht="53.25" customHeight="1">
      <c r="A5" s="146"/>
      <c r="B5" s="146"/>
      <c r="C5" s="147"/>
    </row>
    <row r="6" spans="1:5" s="142" customFormat="1" ht="53.25" customHeight="1">
      <c r="A6" s="146"/>
      <c r="B6" s="146"/>
      <c r="C6" s="149"/>
      <c r="E6" s="142">
        <v>988753</v>
      </c>
    </row>
    <row r="7" spans="1:5" s="142" customFormat="1" ht="53.25" customHeight="1">
      <c r="A7" s="146"/>
      <c r="B7" s="146"/>
      <c r="C7" s="149"/>
      <c r="E7" s="142">
        <v>822672</v>
      </c>
    </row>
    <row r="8" spans="1:5" s="153" customFormat="1" ht="53.25" customHeight="1">
      <c r="A8" s="150" t="s">
        <v>36</v>
      </c>
      <c r="B8" s="151"/>
      <c r="C8" s="152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8"/>
  <sheetViews>
    <sheetView workbookViewId="0"/>
  </sheetViews>
  <sheetFormatPr defaultRowHeight="15.75"/>
  <cols>
    <col min="1" max="1" width="33.25" style="69" customWidth="1"/>
    <col min="2" max="2" width="33.25" style="71" customWidth="1"/>
    <col min="3" max="16384" width="9" style="69"/>
  </cols>
  <sheetData>
    <row r="1" spans="1:2" ht="21" customHeight="1">
      <c r="A1" s="72" t="s">
        <v>161</v>
      </c>
    </row>
    <row r="2" spans="1:2" ht="24.75" customHeight="1">
      <c r="A2" s="181" t="s">
        <v>143</v>
      </c>
      <c r="B2" s="181"/>
    </row>
    <row r="3" spans="1:2" s="72" customFormat="1" ht="24" customHeight="1">
      <c r="B3" s="70" t="s">
        <v>45</v>
      </c>
    </row>
    <row r="4" spans="1:2" s="75" customFormat="1" ht="51" customHeight="1">
      <c r="A4" s="73" t="s">
        <v>124</v>
      </c>
      <c r="B4" s="74" t="s">
        <v>18</v>
      </c>
    </row>
    <row r="5" spans="1:2" s="87" customFormat="1" ht="48" customHeight="1">
      <c r="A5" s="159" t="s">
        <v>128</v>
      </c>
      <c r="B5" s="86"/>
    </row>
    <row r="6" spans="1:2" s="87" customFormat="1" ht="48" customHeight="1">
      <c r="A6" s="159" t="s">
        <v>129</v>
      </c>
      <c r="B6" s="86"/>
    </row>
    <row r="7" spans="1:2" s="87" customFormat="1" ht="48" customHeight="1">
      <c r="A7" s="90" t="s">
        <v>104</v>
      </c>
      <c r="B7" s="86"/>
    </row>
    <row r="8" spans="1:2" s="79" customFormat="1" ht="48" customHeight="1">
      <c r="A8" s="84" t="s">
        <v>36</v>
      </c>
      <c r="B8" s="78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/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9.25" customHeight="1">
      <c r="A1" s="30" t="s">
        <v>162</v>
      </c>
    </row>
    <row r="2" spans="1:24" ht="28.5" customHeight="1">
      <c r="A2" s="176" t="s">
        <v>144</v>
      </c>
      <c r="B2" s="177"/>
      <c r="F2" s="31"/>
      <c r="G2" s="31"/>
      <c r="H2" s="31"/>
    </row>
    <row r="3" spans="1:24" s="3" customFormat="1" ht="21.75" customHeight="1">
      <c r="A3" s="4"/>
      <c r="B3" s="129" t="s">
        <v>19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3" t="s">
        <v>112</v>
      </c>
      <c r="B4" s="38" t="s">
        <v>34</v>
      </c>
      <c r="F4" s="39" t="s">
        <v>22</v>
      </c>
      <c r="G4" s="39" t="s">
        <v>23</v>
      </c>
      <c r="H4" s="39" t="s">
        <v>24</v>
      </c>
      <c r="I4" s="2"/>
      <c r="L4" s="39" t="s">
        <v>22</v>
      </c>
      <c r="M4" s="40" t="s">
        <v>23</v>
      </c>
      <c r="N4" s="39" t="s">
        <v>24</v>
      </c>
    </row>
    <row r="5" spans="1:24" s="4" customFormat="1" ht="39" customHeight="1">
      <c r="A5" s="154" t="s">
        <v>113</v>
      </c>
      <c r="B5" s="53"/>
      <c r="C5" s="4">
        <v>105429</v>
      </c>
      <c r="D5" s="4">
        <v>595734.14</v>
      </c>
      <c r="E5" s="4">
        <f>104401+13602</f>
        <v>118003</v>
      </c>
      <c r="F5" s="59" t="s">
        <v>8</v>
      </c>
      <c r="G5" s="59" t="s">
        <v>25</v>
      </c>
      <c r="H5" s="59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9" t="s">
        <v>8</v>
      </c>
      <c r="M5" s="59" t="s">
        <v>25</v>
      </c>
      <c r="N5" s="59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60" t="s">
        <v>8</v>
      </c>
      <c r="U5" s="60" t="s">
        <v>25</v>
      </c>
      <c r="V5" s="60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22" t="s">
        <v>4</v>
      </c>
      <c r="B6" s="5"/>
      <c r="C6" s="49"/>
      <c r="D6" s="49">
        <v>135.6</v>
      </c>
      <c r="F6" s="44" t="s">
        <v>5</v>
      </c>
      <c r="G6" s="44" t="s">
        <v>28</v>
      </c>
      <c r="H6" s="45">
        <v>135.6</v>
      </c>
      <c r="I6" s="2" t="e">
        <f>F6-A6</f>
        <v>#VALUE!</v>
      </c>
      <c r="J6" s="42">
        <f t="shared" si="0"/>
        <v>135.6</v>
      </c>
      <c r="K6" s="42"/>
      <c r="L6" s="44" t="s">
        <v>5</v>
      </c>
      <c r="M6" s="44" t="s">
        <v>28</v>
      </c>
      <c r="N6" s="45">
        <v>135.6</v>
      </c>
      <c r="O6" s="2" t="e">
        <f>L6-A6</f>
        <v>#VALUE!</v>
      </c>
      <c r="P6" s="42">
        <f t="shared" si="1"/>
        <v>135.6</v>
      </c>
      <c r="T6" s="46" t="s">
        <v>5</v>
      </c>
      <c r="U6" s="46" t="s">
        <v>28</v>
      </c>
      <c r="V6" s="47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54" t="s">
        <v>119</v>
      </c>
      <c r="B7" s="5"/>
      <c r="C7" s="42">
        <v>105429</v>
      </c>
      <c r="D7" s="43">
        <v>595734.14</v>
      </c>
      <c r="E7" s="3">
        <f>104401+13602</f>
        <v>118003</v>
      </c>
      <c r="F7" s="44" t="s">
        <v>8</v>
      </c>
      <c r="G7" s="44" t="s">
        <v>25</v>
      </c>
      <c r="H7" s="45">
        <v>596221.15</v>
      </c>
      <c r="I7" s="2" t="e">
        <f>F7-A7</f>
        <v>#VALUE!</v>
      </c>
      <c r="J7" s="42">
        <f t="shared" si="0"/>
        <v>596221.15</v>
      </c>
      <c r="K7" s="42">
        <v>75943</v>
      </c>
      <c r="L7" s="44" t="s">
        <v>8</v>
      </c>
      <c r="M7" s="44" t="s">
        <v>25</v>
      </c>
      <c r="N7" s="45">
        <v>643048.94999999995</v>
      </c>
      <c r="O7" s="2" t="e">
        <f>L7-A7</f>
        <v>#VALUE!</v>
      </c>
      <c r="P7" s="42">
        <f t="shared" si="1"/>
        <v>643048.94999999995</v>
      </c>
      <c r="R7" s="3">
        <v>717759</v>
      </c>
      <c r="T7" s="46" t="s">
        <v>8</v>
      </c>
      <c r="U7" s="46" t="s">
        <v>25</v>
      </c>
      <c r="V7" s="47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22" t="s">
        <v>4</v>
      </c>
      <c r="B8" s="5"/>
      <c r="C8" s="49"/>
      <c r="D8" s="49">
        <v>135.6</v>
      </c>
      <c r="F8" s="44" t="s">
        <v>5</v>
      </c>
      <c r="G8" s="44" t="s">
        <v>28</v>
      </c>
      <c r="H8" s="45">
        <v>135.6</v>
      </c>
      <c r="I8" s="2" t="e">
        <f>F8-A8</f>
        <v>#VALUE!</v>
      </c>
      <c r="J8" s="42">
        <f t="shared" si="0"/>
        <v>135.6</v>
      </c>
      <c r="K8" s="42"/>
      <c r="L8" s="44" t="s">
        <v>5</v>
      </c>
      <c r="M8" s="44" t="s">
        <v>28</v>
      </c>
      <c r="N8" s="45">
        <v>135.6</v>
      </c>
      <c r="O8" s="2" t="e">
        <f>L8-A8</f>
        <v>#VALUE!</v>
      </c>
      <c r="P8" s="42">
        <f t="shared" si="1"/>
        <v>135.6</v>
      </c>
      <c r="T8" s="46" t="s">
        <v>5</v>
      </c>
      <c r="U8" s="46" t="s">
        <v>28</v>
      </c>
      <c r="V8" s="47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60" t="s">
        <v>9</v>
      </c>
      <c r="B9" s="9"/>
      <c r="F9" s="39" t="str">
        <f>""</f>
        <v/>
      </c>
      <c r="G9" s="39" t="str">
        <f>""</f>
        <v/>
      </c>
      <c r="H9" s="39" t="str">
        <f>""</f>
        <v/>
      </c>
      <c r="I9" s="2"/>
      <c r="L9" s="39" t="str">
        <f>""</f>
        <v/>
      </c>
      <c r="M9" s="40" t="str">
        <f>""</f>
        <v/>
      </c>
      <c r="N9" s="39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50"/>
      <c r="T10" s="51" t="s">
        <v>3</v>
      </c>
      <c r="U10" s="51" t="s">
        <v>30</v>
      </c>
      <c r="V10" s="52">
        <v>19998</v>
      </c>
      <c r="W10" s="31">
        <f>B10-V10</f>
        <v>-19998</v>
      </c>
      <c r="X10" s="31">
        <f>T10-A10</f>
        <v>232</v>
      </c>
    </row>
    <row r="11" spans="1:24" ht="19.5" customHeight="1">
      <c r="P11" s="50"/>
      <c r="T11" s="51" t="s">
        <v>2</v>
      </c>
      <c r="U11" s="51" t="s">
        <v>31</v>
      </c>
      <c r="V11" s="52">
        <v>19998</v>
      </c>
      <c r="W11" s="31">
        <f>B11-V11</f>
        <v>-19998</v>
      </c>
      <c r="X11" s="31">
        <f>T11-A11</f>
        <v>23203</v>
      </c>
    </row>
    <row r="12" spans="1:24" ht="19.5" customHeight="1">
      <c r="P12" s="50"/>
      <c r="T12" s="51" t="s">
        <v>1</v>
      </c>
      <c r="U12" s="51" t="s">
        <v>32</v>
      </c>
      <c r="V12" s="52">
        <v>19998</v>
      </c>
      <c r="W12" s="31">
        <f>B12-V12</f>
        <v>-19998</v>
      </c>
      <c r="X12" s="31">
        <f>T12-A12</f>
        <v>2320301</v>
      </c>
    </row>
    <row r="13" spans="1:24" ht="19.5" customHeight="1">
      <c r="P13" s="50"/>
    </row>
    <row r="14" spans="1:24" ht="19.5" customHeight="1">
      <c r="P14" s="50"/>
    </row>
    <row r="15" spans="1:24" ht="19.5" customHeight="1">
      <c r="P15" s="50"/>
    </row>
    <row r="16" spans="1:24" ht="19.5" customHeight="1">
      <c r="P16" s="50"/>
    </row>
    <row r="17" spans="16:16" ht="19.5" customHeight="1">
      <c r="P17" s="50"/>
    </row>
    <row r="18" spans="16:16" ht="19.5" customHeight="1">
      <c r="P18" s="50"/>
    </row>
    <row r="19" spans="16:16" ht="19.5" customHeight="1">
      <c r="P19" s="50"/>
    </row>
    <row r="20" spans="16:16" ht="19.5" customHeight="1">
      <c r="P20" s="50"/>
    </row>
    <row r="21" spans="16:16" ht="19.5" customHeight="1">
      <c r="P21" s="50"/>
    </row>
    <row r="22" spans="16:16" ht="19.5" customHeight="1">
      <c r="P22" s="50"/>
    </row>
    <row r="23" spans="16:16" ht="19.5" customHeight="1">
      <c r="P23" s="50"/>
    </row>
    <row r="24" spans="16:16" ht="19.5" customHeight="1">
      <c r="P24" s="50"/>
    </row>
    <row r="25" spans="16:16" ht="19.5" customHeight="1">
      <c r="P25" s="50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/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1" hidden="1" customWidth="1"/>
    <col min="6" max="6" width="8.125" style="31" hidden="1" customWidth="1"/>
    <col min="7" max="7" width="9.625" style="32" hidden="1" customWidth="1"/>
    <col min="8" max="8" width="17.5" style="32" hidden="1" customWidth="1"/>
    <col min="9" max="9" width="12.5" style="33" hidden="1" customWidth="1"/>
    <col min="10" max="10" width="7" style="34" hidden="1" customWidth="1"/>
    <col min="11" max="12" width="7" style="31" hidden="1" customWidth="1"/>
    <col min="13" max="13" width="13.875" style="31" hidden="1" customWidth="1"/>
    <col min="14" max="14" width="7.875" style="31" hidden="1" customWidth="1"/>
    <col min="15" max="15" width="9.5" style="31" hidden="1" customWidth="1"/>
    <col min="16" max="16" width="6.875" style="31" hidden="1" customWidth="1"/>
    <col min="17" max="17" width="9" style="31" hidden="1" customWidth="1"/>
    <col min="18" max="18" width="5.875" style="31" hidden="1" customWidth="1"/>
    <col min="19" max="19" width="5.25" style="31" hidden="1" customWidth="1"/>
    <col min="20" max="20" width="6.5" style="31" hidden="1" customWidth="1"/>
    <col min="21" max="22" width="7" style="31" hidden="1" customWidth="1"/>
    <col min="23" max="23" width="10.625" style="31" hidden="1" customWidth="1"/>
    <col min="24" max="24" width="10.5" style="31" hidden="1" customWidth="1"/>
    <col min="25" max="25" width="7" style="31" hidden="1" customWidth="1"/>
    <col min="26" max="16384" width="7" style="31"/>
  </cols>
  <sheetData>
    <row r="1" spans="1:25" ht="23.25" customHeight="1">
      <c r="A1" s="30" t="s">
        <v>163</v>
      </c>
    </row>
    <row r="2" spans="1:25" ht="23.25">
      <c r="A2" s="176" t="s">
        <v>145</v>
      </c>
      <c r="B2" s="178"/>
      <c r="C2" s="177"/>
      <c r="G2" s="31"/>
      <c r="H2" s="31"/>
      <c r="I2" s="31"/>
    </row>
    <row r="3" spans="1:25">
      <c r="C3" s="93" t="s">
        <v>52</v>
      </c>
      <c r="E3" s="31">
        <v>12.11</v>
      </c>
      <c r="G3" s="31">
        <v>12.22</v>
      </c>
      <c r="H3" s="31"/>
      <c r="I3" s="31"/>
      <c r="M3" s="31">
        <v>1.2</v>
      </c>
    </row>
    <row r="4" spans="1:25" ht="45.75" customHeight="1">
      <c r="A4" s="36" t="s">
        <v>20</v>
      </c>
      <c r="B4" s="37" t="s">
        <v>21</v>
      </c>
      <c r="C4" s="38" t="s">
        <v>70</v>
      </c>
      <c r="G4" s="101" t="s">
        <v>71</v>
      </c>
      <c r="H4" s="101" t="s">
        <v>72</v>
      </c>
      <c r="I4" s="101" t="s">
        <v>73</v>
      </c>
      <c r="M4" s="101" t="s">
        <v>71</v>
      </c>
      <c r="N4" s="102" t="s">
        <v>72</v>
      </c>
      <c r="O4" s="101" t="s">
        <v>73</v>
      </c>
    </row>
    <row r="5" spans="1:25" ht="45.75" customHeight="1">
      <c r="A5" s="7" t="s">
        <v>46</v>
      </c>
      <c r="B5" s="41" t="s">
        <v>74</v>
      </c>
      <c r="C5" s="5"/>
      <c r="D5" s="42">
        <v>105429</v>
      </c>
      <c r="E5" s="100">
        <v>595734.14</v>
      </c>
      <c r="F5" s="31">
        <f>104401+13602</f>
        <v>118003</v>
      </c>
      <c r="G5" s="32" t="s">
        <v>8</v>
      </c>
      <c r="H5" s="32" t="s">
        <v>57</v>
      </c>
      <c r="I5" s="33">
        <v>596221.15</v>
      </c>
      <c r="J5" s="34">
        <f t="shared" ref="J5:J11" si="0">G5-A5</f>
        <v>-22</v>
      </c>
      <c r="K5" s="50">
        <f t="shared" ref="K5:K11" si="1">I5-C5</f>
        <v>596221.15</v>
      </c>
      <c r="L5" s="50">
        <v>75943</v>
      </c>
      <c r="M5" s="32" t="s">
        <v>8</v>
      </c>
      <c r="N5" s="32" t="s">
        <v>57</v>
      </c>
      <c r="O5" s="33">
        <v>643048.94999999995</v>
      </c>
      <c r="P5" s="34">
        <f t="shared" ref="P5:P11" si="2">M5-A5</f>
        <v>-22</v>
      </c>
      <c r="Q5" s="50">
        <f t="shared" ref="Q5:Q11" si="3">O5-C5</f>
        <v>643048.94999999995</v>
      </c>
      <c r="S5" s="31">
        <v>717759</v>
      </c>
      <c r="U5" s="51" t="s">
        <v>8</v>
      </c>
      <c r="V5" s="51" t="s">
        <v>57</v>
      </c>
      <c r="W5" s="52">
        <v>659380.53</v>
      </c>
      <c r="X5" s="31">
        <f t="shared" ref="X5:X11" si="4">C5-W5</f>
        <v>-659380.53</v>
      </c>
      <c r="Y5" s="31">
        <f t="shared" ref="Y5:Y11" si="5">U5-A5</f>
        <v>-22</v>
      </c>
    </row>
    <row r="6" spans="1:25" s="122" customFormat="1" ht="45.75" customHeight="1">
      <c r="A6" s="92" t="s">
        <v>47</v>
      </c>
      <c r="B6" s="155" t="s">
        <v>120</v>
      </c>
      <c r="C6" s="6"/>
      <c r="D6" s="61"/>
      <c r="E6" s="122">
        <v>7616.62</v>
      </c>
      <c r="G6" s="123" t="s">
        <v>7</v>
      </c>
      <c r="H6" s="123" t="s">
        <v>58</v>
      </c>
      <c r="I6" s="123">
        <v>7616.62</v>
      </c>
      <c r="J6" s="122">
        <f t="shared" si="0"/>
        <v>-2200</v>
      </c>
      <c r="K6" s="122">
        <f t="shared" si="1"/>
        <v>7616.62</v>
      </c>
      <c r="M6" s="123" t="s">
        <v>7</v>
      </c>
      <c r="N6" s="123" t="s">
        <v>58</v>
      </c>
      <c r="O6" s="123">
        <v>7749.58</v>
      </c>
      <c r="P6" s="122">
        <f t="shared" si="2"/>
        <v>-2200</v>
      </c>
      <c r="Q6" s="122">
        <f t="shared" si="3"/>
        <v>7749.58</v>
      </c>
      <c r="U6" s="124" t="s">
        <v>7</v>
      </c>
      <c r="V6" s="124" t="s">
        <v>58</v>
      </c>
      <c r="W6" s="124">
        <v>8475.4699999999993</v>
      </c>
      <c r="X6" s="122">
        <f t="shared" si="4"/>
        <v>-8475.4699999999993</v>
      </c>
      <c r="Y6" s="122">
        <f t="shared" si="5"/>
        <v>-2200</v>
      </c>
    </row>
    <row r="7" spans="1:25" s="125" customFormat="1" ht="45.75" customHeight="1">
      <c r="A7" s="64" t="s">
        <v>13</v>
      </c>
      <c r="B7" s="64" t="s">
        <v>75</v>
      </c>
      <c r="C7" s="64"/>
      <c r="D7" s="65"/>
      <c r="E7" s="125">
        <v>3922.87</v>
      </c>
      <c r="G7" s="126" t="s">
        <v>6</v>
      </c>
      <c r="H7" s="126" t="s">
        <v>59</v>
      </c>
      <c r="I7" s="126">
        <v>3922.87</v>
      </c>
      <c r="J7" s="125">
        <f t="shared" si="0"/>
        <v>-220000</v>
      </c>
      <c r="K7" s="125">
        <f t="shared" si="1"/>
        <v>3922.87</v>
      </c>
      <c r="L7" s="125">
        <v>750</v>
      </c>
      <c r="M7" s="126" t="s">
        <v>6</v>
      </c>
      <c r="N7" s="126" t="s">
        <v>59</v>
      </c>
      <c r="O7" s="126">
        <v>4041.81</v>
      </c>
      <c r="P7" s="125">
        <f t="shared" si="2"/>
        <v>-220000</v>
      </c>
      <c r="Q7" s="125">
        <f t="shared" si="3"/>
        <v>4041.81</v>
      </c>
      <c r="U7" s="127" t="s">
        <v>6</v>
      </c>
      <c r="V7" s="127" t="s">
        <v>59</v>
      </c>
      <c r="W7" s="127">
        <v>4680.9399999999996</v>
      </c>
      <c r="X7" s="125">
        <f t="shared" si="4"/>
        <v>-4680.9399999999996</v>
      </c>
      <c r="Y7" s="125">
        <f t="shared" si="5"/>
        <v>-220000</v>
      </c>
    </row>
    <row r="8" spans="1:25" ht="45.75" customHeight="1">
      <c r="A8" s="6" t="s">
        <v>4</v>
      </c>
      <c r="B8" s="48"/>
      <c r="C8" s="5"/>
      <c r="D8" s="49"/>
      <c r="E8" s="128">
        <v>135.6</v>
      </c>
      <c r="G8" s="32" t="s">
        <v>5</v>
      </c>
      <c r="H8" s="32" t="s">
        <v>76</v>
      </c>
      <c r="I8" s="33">
        <v>135.6</v>
      </c>
      <c r="J8" s="34" t="e">
        <f t="shared" si="0"/>
        <v>#VALUE!</v>
      </c>
      <c r="K8" s="50">
        <f t="shared" si="1"/>
        <v>135.6</v>
      </c>
      <c r="L8" s="50"/>
      <c r="M8" s="32" t="s">
        <v>5</v>
      </c>
      <c r="N8" s="32" t="s">
        <v>76</v>
      </c>
      <c r="O8" s="33">
        <v>135.6</v>
      </c>
      <c r="P8" s="34" t="e">
        <f t="shared" si="2"/>
        <v>#VALUE!</v>
      </c>
      <c r="Q8" s="50">
        <f t="shared" si="3"/>
        <v>135.6</v>
      </c>
      <c r="U8" s="51" t="s">
        <v>5</v>
      </c>
      <c r="V8" s="51" t="s">
        <v>76</v>
      </c>
      <c r="W8" s="52">
        <v>135.6</v>
      </c>
      <c r="X8" s="31">
        <f t="shared" si="4"/>
        <v>-135.6</v>
      </c>
      <c r="Y8" s="31" t="e">
        <f t="shared" si="5"/>
        <v>#VALUE!</v>
      </c>
    </row>
    <row r="9" spans="1:25" ht="45.75" customHeight="1">
      <c r="A9" s="92" t="s">
        <v>48</v>
      </c>
      <c r="B9" s="92" t="s">
        <v>77</v>
      </c>
      <c r="C9" s="5"/>
      <c r="D9" s="42"/>
      <c r="E9" s="50">
        <v>7616.62</v>
      </c>
      <c r="G9" s="32" t="s">
        <v>7</v>
      </c>
      <c r="H9" s="32" t="s">
        <v>58</v>
      </c>
      <c r="I9" s="33">
        <v>7616.62</v>
      </c>
      <c r="J9" s="34">
        <f t="shared" si="0"/>
        <v>-2201</v>
      </c>
      <c r="K9" s="50">
        <f t="shared" si="1"/>
        <v>7616.62</v>
      </c>
      <c r="L9" s="50"/>
      <c r="M9" s="32" t="s">
        <v>7</v>
      </c>
      <c r="N9" s="32" t="s">
        <v>58</v>
      </c>
      <c r="O9" s="33">
        <v>7749.58</v>
      </c>
      <c r="P9" s="34">
        <f t="shared" si="2"/>
        <v>-2201</v>
      </c>
      <c r="Q9" s="50">
        <f t="shared" si="3"/>
        <v>7749.58</v>
      </c>
      <c r="U9" s="51" t="s">
        <v>7</v>
      </c>
      <c r="V9" s="51" t="s">
        <v>58</v>
      </c>
      <c r="W9" s="52">
        <v>8475.4699999999993</v>
      </c>
      <c r="X9" s="31">
        <f t="shared" si="4"/>
        <v>-8475.4699999999993</v>
      </c>
      <c r="Y9" s="31">
        <f t="shared" si="5"/>
        <v>-2201</v>
      </c>
    </row>
    <row r="10" spans="1:25" ht="45.75" customHeight="1">
      <c r="A10" s="64" t="s">
        <v>15</v>
      </c>
      <c r="B10" s="64" t="s">
        <v>78</v>
      </c>
      <c r="C10" s="5"/>
      <c r="D10" s="42"/>
      <c r="E10" s="50">
        <v>3922.87</v>
      </c>
      <c r="G10" s="32" t="s">
        <v>6</v>
      </c>
      <c r="H10" s="32" t="s">
        <v>59</v>
      </c>
      <c r="I10" s="33">
        <v>3922.87</v>
      </c>
      <c r="J10" s="34">
        <f t="shared" si="0"/>
        <v>-220100</v>
      </c>
      <c r="K10" s="50">
        <f t="shared" si="1"/>
        <v>3922.87</v>
      </c>
      <c r="L10" s="50">
        <v>750</v>
      </c>
      <c r="M10" s="32" t="s">
        <v>6</v>
      </c>
      <c r="N10" s="32" t="s">
        <v>59</v>
      </c>
      <c r="O10" s="33">
        <v>4041.81</v>
      </c>
      <c r="P10" s="34">
        <f t="shared" si="2"/>
        <v>-220100</v>
      </c>
      <c r="Q10" s="50">
        <f t="shared" si="3"/>
        <v>4041.81</v>
      </c>
      <c r="U10" s="51" t="s">
        <v>6</v>
      </c>
      <c r="V10" s="51" t="s">
        <v>59</v>
      </c>
      <c r="W10" s="52">
        <v>4680.9399999999996</v>
      </c>
      <c r="X10" s="31">
        <f t="shared" si="4"/>
        <v>-4680.9399999999996</v>
      </c>
      <c r="Y10" s="31">
        <f t="shared" si="5"/>
        <v>-220100</v>
      </c>
    </row>
    <row r="11" spans="1:25" ht="45.75" customHeight="1">
      <c r="A11" s="6" t="s">
        <v>4</v>
      </c>
      <c r="B11" s="48"/>
      <c r="C11" s="5"/>
      <c r="D11" s="49"/>
      <c r="E11" s="128">
        <v>135.6</v>
      </c>
      <c r="G11" s="32" t="s">
        <v>5</v>
      </c>
      <c r="H11" s="32" t="s">
        <v>76</v>
      </c>
      <c r="I11" s="33">
        <v>135.6</v>
      </c>
      <c r="J11" s="34" t="e">
        <f t="shared" si="0"/>
        <v>#VALUE!</v>
      </c>
      <c r="K11" s="50">
        <f t="shared" si="1"/>
        <v>135.6</v>
      </c>
      <c r="L11" s="50"/>
      <c r="M11" s="32" t="s">
        <v>5</v>
      </c>
      <c r="N11" s="32" t="s">
        <v>76</v>
      </c>
      <c r="O11" s="33">
        <v>135.6</v>
      </c>
      <c r="P11" s="34" t="e">
        <f t="shared" si="2"/>
        <v>#VALUE!</v>
      </c>
      <c r="Q11" s="50">
        <f t="shared" si="3"/>
        <v>135.6</v>
      </c>
      <c r="U11" s="51" t="s">
        <v>5</v>
      </c>
      <c r="V11" s="51" t="s">
        <v>76</v>
      </c>
      <c r="W11" s="52">
        <v>135.6</v>
      </c>
      <c r="X11" s="31">
        <f t="shared" si="4"/>
        <v>-135.6</v>
      </c>
      <c r="Y11" s="31" t="e">
        <f t="shared" si="5"/>
        <v>#VALUE!</v>
      </c>
    </row>
    <row r="12" spans="1:25" ht="45.75" customHeight="1">
      <c r="A12" s="188" t="s">
        <v>29</v>
      </c>
      <c r="B12" s="187"/>
      <c r="C12" s="9"/>
      <c r="G12" s="101" t="str">
        <f>""</f>
        <v/>
      </c>
      <c r="H12" s="101" t="str">
        <f>""</f>
        <v/>
      </c>
      <c r="I12" s="101" t="str">
        <f>""</f>
        <v/>
      </c>
      <c r="M12" s="101" t="str">
        <f>""</f>
        <v/>
      </c>
      <c r="N12" s="102" t="str">
        <f>""</f>
        <v/>
      </c>
      <c r="O12" s="101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50"/>
      <c r="U13" s="51" t="s">
        <v>3</v>
      </c>
      <c r="V13" s="51" t="s">
        <v>30</v>
      </c>
      <c r="W13" s="52">
        <v>19998</v>
      </c>
      <c r="X13" s="31">
        <f>C13-W13</f>
        <v>-19998</v>
      </c>
      <c r="Y13" s="31">
        <f>U13-A13</f>
        <v>232</v>
      </c>
    </row>
    <row r="14" spans="1:25" ht="19.5" customHeight="1">
      <c r="Q14" s="50"/>
      <c r="U14" s="51" t="s">
        <v>2</v>
      </c>
      <c r="V14" s="51" t="s">
        <v>31</v>
      </c>
      <c r="W14" s="52">
        <v>19998</v>
      </c>
      <c r="X14" s="31">
        <f>C14-W14</f>
        <v>-19998</v>
      </c>
      <c r="Y14" s="31">
        <f>U14-A14</f>
        <v>23203</v>
      </c>
    </row>
    <row r="15" spans="1:25" ht="19.5" customHeight="1">
      <c r="Q15" s="50"/>
      <c r="U15" s="51" t="s">
        <v>1</v>
      </c>
      <c r="V15" s="51" t="s">
        <v>32</v>
      </c>
      <c r="W15" s="52">
        <v>19998</v>
      </c>
      <c r="X15" s="31">
        <f>C15-W15</f>
        <v>-19998</v>
      </c>
      <c r="Y15" s="31">
        <f>U15-A15</f>
        <v>2320301</v>
      </c>
    </row>
    <row r="16" spans="1:25" ht="19.5" customHeight="1">
      <c r="Q16" s="50"/>
    </row>
    <row r="17" spans="17:17" ht="19.5" customHeight="1">
      <c r="Q17" s="50"/>
    </row>
    <row r="18" spans="17:17" ht="19.5" customHeight="1">
      <c r="Q18" s="50"/>
    </row>
    <row r="19" spans="17:17" ht="19.5" customHeight="1">
      <c r="Q19" s="50"/>
    </row>
    <row r="20" spans="17:17" ht="19.5" customHeight="1">
      <c r="Q20" s="50"/>
    </row>
    <row r="21" spans="17:17" ht="19.5" customHeight="1">
      <c r="Q21" s="50"/>
    </row>
    <row r="22" spans="17:17" ht="19.5" customHeight="1">
      <c r="Q22" s="50"/>
    </row>
    <row r="23" spans="17:17" ht="19.5" customHeight="1">
      <c r="Q23" s="50"/>
    </row>
    <row r="24" spans="17:17" ht="19.5" customHeight="1">
      <c r="Q24" s="50"/>
    </row>
    <row r="25" spans="17:17" ht="19.5" customHeight="1">
      <c r="Q25" s="50"/>
    </row>
    <row r="26" spans="17:17" ht="19.5" customHeight="1">
      <c r="Q26" s="50"/>
    </row>
    <row r="27" spans="17:17" ht="19.5" customHeight="1">
      <c r="Q27" s="50"/>
    </row>
    <row r="28" spans="17:17" ht="19.5" customHeight="1">
      <c r="Q28" s="50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/>
  </sheetViews>
  <sheetFormatPr defaultColWidth="7" defaultRowHeight="15"/>
  <cols>
    <col min="1" max="2" width="37" style="4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1.75" customHeight="1">
      <c r="A1" s="30" t="s">
        <v>164</v>
      </c>
      <c r="B1" s="30"/>
    </row>
    <row r="2" spans="1:24" ht="51.75" customHeight="1">
      <c r="A2" s="185" t="s">
        <v>146</v>
      </c>
      <c r="B2" s="186"/>
      <c r="F2" s="31"/>
      <c r="G2" s="31"/>
      <c r="H2" s="31"/>
    </row>
    <row r="3" spans="1:24">
      <c r="B3" s="93" t="s">
        <v>52</v>
      </c>
      <c r="D3" s="31">
        <v>12.11</v>
      </c>
      <c r="F3" s="31">
        <v>12.22</v>
      </c>
      <c r="G3" s="31"/>
      <c r="H3" s="31"/>
      <c r="L3" s="31">
        <v>1.2</v>
      </c>
    </row>
    <row r="4" spans="1:24" s="95" customFormat="1" ht="39.75" customHeight="1">
      <c r="A4" s="23" t="s">
        <v>140</v>
      </c>
      <c r="B4" s="23" t="s">
        <v>139</v>
      </c>
      <c r="C4" s="94"/>
      <c r="F4" s="96" t="s">
        <v>54</v>
      </c>
      <c r="G4" s="96" t="s">
        <v>55</v>
      </c>
      <c r="H4" s="96" t="s">
        <v>56</v>
      </c>
      <c r="I4" s="97"/>
      <c r="L4" s="96" t="s">
        <v>54</v>
      </c>
      <c r="M4" s="98" t="s">
        <v>55</v>
      </c>
      <c r="N4" s="96" t="s">
        <v>56</v>
      </c>
    </row>
    <row r="5" spans="1:24" ht="39.75" customHeight="1">
      <c r="A5" s="99" t="s">
        <v>107</v>
      </c>
      <c r="B5" s="53"/>
      <c r="C5" s="42">
        <v>105429</v>
      </c>
      <c r="D5" s="100">
        <v>595734.14</v>
      </c>
      <c r="E5" s="31">
        <f>104401+13602</f>
        <v>118003</v>
      </c>
      <c r="F5" s="32" t="s">
        <v>8</v>
      </c>
      <c r="G5" s="32" t="s">
        <v>57</v>
      </c>
      <c r="H5" s="33">
        <v>596221.15</v>
      </c>
      <c r="I5" s="34" t="e">
        <f>F5-A5</f>
        <v>#VALUE!</v>
      </c>
      <c r="J5" s="50" t="e">
        <f>H5-#REF!</f>
        <v>#REF!</v>
      </c>
      <c r="K5" s="50">
        <v>75943</v>
      </c>
      <c r="L5" s="32" t="s">
        <v>8</v>
      </c>
      <c r="M5" s="32" t="s">
        <v>57</v>
      </c>
      <c r="N5" s="33">
        <v>643048.94999999995</v>
      </c>
      <c r="O5" s="34" t="e">
        <f>L5-A5</f>
        <v>#VALUE!</v>
      </c>
      <c r="P5" s="50" t="e">
        <f>N5-#REF!</f>
        <v>#REF!</v>
      </c>
      <c r="R5" s="31">
        <v>717759</v>
      </c>
      <c r="T5" s="51" t="s">
        <v>8</v>
      </c>
      <c r="U5" s="51" t="s">
        <v>57</v>
      </c>
      <c r="V5" s="52">
        <v>659380.53</v>
      </c>
      <c r="W5" s="31" t="e">
        <f>#REF!-V5</f>
        <v>#REF!</v>
      </c>
      <c r="X5" s="31" t="e">
        <f>T5-A5</f>
        <v>#VALUE!</v>
      </c>
    </row>
    <row r="6" spans="1:24" ht="39.75" customHeight="1">
      <c r="A6" s="99" t="s">
        <v>108</v>
      </c>
      <c r="B6" s="53"/>
      <c r="C6" s="42"/>
      <c r="D6" s="100"/>
      <c r="J6" s="50"/>
      <c r="K6" s="50"/>
      <c r="L6" s="32"/>
      <c r="M6" s="32"/>
      <c r="N6" s="33"/>
      <c r="O6" s="34"/>
      <c r="P6" s="50"/>
      <c r="T6" s="51"/>
      <c r="U6" s="51"/>
      <c r="V6" s="52"/>
    </row>
    <row r="7" spans="1:24" ht="39.75" customHeight="1">
      <c r="A7" s="99" t="s">
        <v>109</v>
      </c>
      <c r="B7" s="53"/>
      <c r="C7" s="42"/>
      <c r="D7" s="100"/>
      <c r="J7" s="50"/>
      <c r="K7" s="50"/>
      <c r="L7" s="32"/>
      <c r="M7" s="32"/>
      <c r="N7" s="33"/>
      <c r="O7" s="34"/>
      <c r="P7" s="50"/>
      <c r="T7" s="51"/>
      <c r="U7" s="51"/>
      <c r="V7" s="52"/>
    </row>
    <row r="8" spans="1:24" ht="39.75" customHeight="1">
      <c r="A8" s="99" t="s">
        <v>110</v>
      </c>
      <c r="B8" s="53"/>
      <c r="C8" s="42"/>
      <c r="D8" s="100"/>
      <c r="J8" s="50"/>
      <c r="K8" s="50"/>
      <c r="L8" s="32"/>
      <c r="M8" s="32"/>
      <c r="N8" s="33"/>
      <c r="O8" s="34"/>
      <c r="P8" s="50"/>
      <c r="T8" s="51"/>
      <c r="U8" s="51"/>
      <c r="V8" s="52"/>
    </row>
    <row r="9" spans="1:24" ht="39.75" customHeight="1">
      <c r="A9" s="99" t="s">
        <v>111</v>
      </c>
      <c r="B9" s="53"/>
      <c r="C9" s="42"/>
      <c r="D9" s="100"/>
      <c r="J9" s="50"/>
      <c r="K9" s="50"/>
      <c r="L9" s="32"/>
      <c r="M9" s="32"/>
      <c r="N9" s="33"/>
      <c r="O9" s="34"/>
      <c r="P9" s="50"/>
      <c r="T9" s="51"/>
      <c r="U9" s="51"/>
      <c r="V9" s="52"/>
    </row>
    <row r="10" spans="1:24" ht="39.75" customHeight="1">
      <c r="A10" s="99" t="s">
        <v>0</v>
      </c>
      <c r="B10" s="53"/>
      <c r="C10" s="42"/>
      <c r="D10" s="100"/>
      <c r="J10" s="50"/>
      <c r="K10" s="50"/>
      <c r="L10" s="32"/>
      <c r="M10" s="32"/>
      <c r="N10" s="33"/>
      <c r="O10" s="34"/>
      <c r="P10" s="50"/>
      <c r="T10" s="51"/>
      <c r="U10" s="51"/>
      <c r="V10" s="52"/>
    </row>
    <row r="11" spans="1:24" ht="39.75" customHeight="1">
      <c r="A11" s="99" t="s">
        <v>106</v>
      </c>
      <c r="B11" s="6"/>
      <c r="C11" s="42"/>
      <c r="D11" s="50"/>
      <c r="J11" s="50"/>
      <c r="K11" s="50"/>
      <c r="L11" s="32"/>
      <c r="M11" s="32"/>
      <c r="N11" s="33"/>
      <c r="O11" s="34"/>
      <c r="P11" s="50"/>
      <c r="T11" s="51"/>
      <c r="U11" s="51"/>
      <c r="V11" s="52"/>
    </row>
    <row r="12" spans="1:24" ht="39.75" customHeight="1">
      <c r="A12" s="36" t="s">
        <v>60</v>
      </c>
      <c r="B12" s="53"/>
      <c r="F12" s="101" t="str">
        <f>""</f>
        <v/>
      </c>
      <c r="G12" s="101" t="str">
        <f>""</f>
        <v/>
      </c>
      <c r="H12" s="101" t="str">
        <f>""</f>
        <v/>
      </c>
      <c r="L12" s="101" t="str">
        <f>""</f>
        <v/>
      </c>
      <c r="M12" s="102" t="str">
        <f>""</f>
        <v/>
      </c>
      <c r="N12" s="101" t="str">
        <f>""</f>
        <v/>
      </c>
      <c r="V12" s="103" t="e">
        <f>V13+#REF!+#REF!+#REF!+#REF!+#REF!+#REF!+#REF!+#REF!+#REF!+#REF!+#REF!+#REF!+#REF!+#REF!+#REF!+#REF!+#REF!+#REF!+#REF!+#REF!</f>
        <v>#REF!</v>
      </c>
      <c r="W12" s="103" t="e">
        <f>W13+#REF!+#REF!+#REF!+#REF!+#REF!+#REF!+#REF!+#REF!+#REF!+#REF!+#REF!+#REF!+#REF!+#REF!+#REF!+#REF!+#REF!+#REF!+#REF!+#REF!</f>
        <v>#REF!</v>
      </c>
    </row>
    <row r="13" spans="1:24" ht="19.5" customHeight="1">
      <c r="P13" s="50"/>
      <c r="T13" s="51" t="s">
        <v>3</v>
      </c>
      <c r="U13" s="51" t="s">
        <v>30</v>
      </c>
      <c r="V13" s="52">
        <v>19998</v>
      </c>
      <c r="W13" s="31" t="e">
        <f>#REF!-V13</f>
        <v>#REF!</v>
      </c>
      <c r="X13" s="31">
        <f>T13-A13</f>
        <v>232</v>
      </c>
    </row>
    <row r="14" spans="1:24" ht="19.5" customHeight="1">
      <c r="P14" s="50"/>
      <c r="T14" s="51" t="s">
        <v>2</v>
      </c>
      <c r="U14" s="51" t="s">
        <v>31</v>
      </c>
      <c r="V14" s="52">
        <v>19998</v>
      </c>
      <c r="W14" s="31" t="e">
        <f>#REF!-V14</f>
        <v>#REF!</v>
      </c>
      <c r="X14" s="31">
        <f>T14-A14</f>
        <v>23203</v>
      </c>
    </row>
    <row r="15" spans="1:24" ht="19.5" customHeight="1">
      <c r="P15" s="50"/>
      <c r="T15" s="51" t="s">
        <v>1</v>
      </c>
      <c r="U15" s="51" t="s">
        <v>32</v>
      </c>
      <c r="V15" s="52">
        <v>19998</v>
      </c>
      <c r="W15" s="31" t="e">
        <f>#REF!-V15</f>
        <v>#REF!</v>
      </c>
      <c r="X15" s="31">
        <f>T15-A15</f>
        <v>2320301</v>
      </c>
    </row>
    <row r="16" spans="1:24" ht="19.5" customHeight="1">
      <c r="P16" s="50"/>
    </row>
    <row r="17" spans="16:16" s="31" customFormat="1" ht="19.5" customHeight="1">
      <c r="P17" s="50"/>
    </row>
    <row r="18" spans="16:16" s="31" customFormat="1" ht="19.5" customHeight="1">
      <c r="P18" s="50"/>
    </row>
    <row r="19" spans="16:16" s="31" customFormat="1" ht="19.5" customHeight="1">
      <c r="P19" s="50"/>
    </row>
    <row r="20" spans="16:16" s="31" customFormat="1" ht="19.5" customHeight="1">
      <c r="P20" s="50"/>
    </row>
    <row r="21" spans="16:16" s="31" customFormat="1" ht="19.5" customHeight="1">
      <c r="P21" s="50"/>
    </row>
    <row r="22" spans="16:16" s="31" customFormat="1" ht="19.5" customHeight="1">
      <c r="P22" s="50"/>
    </row>
    <row r="23" spans="16:16" s="31" customFormat="1" ht="19.5" customHeight="1">
      <c r="P23" s="50"/>
    </row>
    <row r="24" spans="16:16" s="31" customFormat="1" ht="19.5" customHeight="1">
      <c r="P24" s="50"/>
    </row>
    <row r="25" spans="16:16" s="31" customFormat="1" ht="19.5" customHeight="1">
      <c r="P25" s="50"/>
    </row>
    <row r="26" spans="16:16" s="31" customFormat="1" ht="19.5" customHeight="1">
      <c r="P26" s="50"/>
    </row>
    <row r="27" spans="16:16" s="31" customFormat="1" ht="19.5" customHeight="1">
      <c r="P27" s="50"/>
    </row>
    <row r="28" spans="16:16" s="31" customFormat="1" ht="19.5" customHeight="1">
      <c r="P28" s="50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38" customWidth="1"/>
    <col min="3" max="3" width="8" style="138" bestFit="1" customWidth="1"/>
    <col min="4" max="4" width="7.875" style="138" bestFit="1" customWidth="1"/>
    <col min="5" max="5" width="8.5" style="138" hidden="1" customWidth="1"/>
    <col min="6" max="6" width="7.875" style="138" hidden="1" customWidth="1"/>
    <col min="7" max="254" width="7.875" style="138"/>
    <col min="255" max="255" width="35.75" style="138" customWidth="1"/>
    <col min="256" max="256" width="0" style="138" hidden="1" customWidth="1"/>
    <col min="257" max="258" width="12" style="138" customWidth="1"/>
    <col min="259" max="259" width="8" style="138" bestFit="1" customWidth="1"/>
    <col min="260" max="260" width="7.875" style="138" bestFit="1" customWidth="1"/>
    <col min="261" max="262" width="0" style="138" hidden="1" customWidth="1"/>
    <col min="263" max="510" width="7.875" style="138"/>
    <col min="511" max="511" width="35.75" style="138" customWidth="1"/>
    <col min="512" max="512" width="0" style="138" hidden="1" customWidth="1"/>
    <col min="513" max="514" width="12" style="138" customWidth="1"/>
    <col min="515" max="515" width="8" style="138" bestFit="1" customWidth="1"/>
    <col min="516" max="516" width="7.875" style="138" bestFit="1" customWidth="1"/>
    <col min="517" max="518" width="0" style="138" hidden="1" customWidth="1"/>
    <col min="519" max="766" width="7.875" style="138"/>
    <col min="767" max="767" width="35.75" style="138" customWidth="1"/>
    <col min="768" max="768" width="0" style="138" hidden="1" customWidth="1"/>
    <col min="769" max="770" width="12" style="138" customWidth="1"/>
    <col min="771" max="771" width="8" style="138" bestFit="1" customWidth="1"/>
    <col min="772" max="772" width="7.875" style="138" bestFit="1" customWidth="1"/>
    <col min="773" max="774" width="0" style="138" hidden="1" customWidth="1"/>
    <col min="775" max="1022" width="7.875" style="138"/>
    <col min="1023" max="1023" width="35.75" style="138" customWidth="1"/>
    <col min="1024" max="1024" width="0" style="138" hidden="1" customWidth="1"/>
    <col min="1025" max="1026" width="12" style="138" customWidth="1"/>
    <col min="1027" max="1027" width="8" style="138" bestFit="1" customWidth="1"/>
    <col min="1028" max="1028" width="7.875" style="138" bestFit="1" customWidth="1"/>
    <col min="1029" max="1030" width="0" style="138" hidden="1" customWidth="1"/>
    <col min="1031" max="1278" width="7.875" style="138"/>
    <col min="1279" max="1279" width="35.75" style="138" customWidth="1"/>
    <col min="1280" max="1280" width="0" style="138" hidden="1" customWidth="1"/>
    <col min="1281" max="1282" width="12" style="138" customWidth="1"/>
    <col min="1283" max="1283" width="8" style="138" bestFit="1" customWidth="1"/>
    <col min="1284" max="1284" width="7.875" style="138" bestFit="1" customWidth="1"/>
    <col min="1285" max="1286" width="0" style="138" hidden="1" customWidth="1"/>
    <col min="1287" max="1534" width="7.875" style="138"/>
    <col min="1535" max="1535" width="35.75" style="138" customWidth="1"/>
    <col min="1536" max="1536" width="0" style="138" hidden="1" customWidth="1"/>
    <col min="1537" max="1538" width="12" style="138" customWidth="1"/>
    <col min="1539" max="1539" width="8" style="138" bestFit="1" customWidth="1"/>
    <col min="1540" max="1540" width="7.875" style="138" bestFit="1" customWidth="1"/>
    <col min="1541" max="1542" width="0" style="138" hidden="1" customWidth="1"/>
    <col min="1543" max="1790" width="7.875" style="138"/>
    <col min="1791" max="1791" width="35.75" style="138" customWidth="1"/>
    <col min="1792" max="1792" width="0" style="138" hidden="1" customWidth="1"/>
    <col min="1793" max="1794" width="12" style="138" customWidth="1"/>
    <col min="1795" max="1795" width="8" style="138" bestFit="1" customWidth="1"/>
    <col min="1796" max="1796" width="7.875" style="138" bestFit="1" customWidth="1"/>
    <col min="1797" max="1798" width="0" style="138" hidden="1" customWidth="1"/>
    <col min="1799" max="2046" width="7.875" style="138"/>
    <col min="2047" max="2047" width="35.75" style="138" customWidth="1"/>
    <col min="2048" max="2048" width="0" style="138" hidden="1" customWidth="1"/>
    <col min="2049" max="2050" width="12" style="138" customWidth="1"/>
    <col min="2051" max="2051" width="8" style="138" bestFit="1" customWidth="1"/>
    <col min="2052" max="2052" width="7.875" style="138" bestFit="1" customWidth="1"/>
    <col min="2053" max="2054" width="0" style="138" hidden="1" customWidth="1"/>
    <col min="2055" max="2302" width="7.875" style="138"/>
    <col min="2303" max="2303" width="35.75" style="138" customWidth="1"/>
    <col min="2304" max="2304" width="0" style="138" hidden="1" customWidth="1"/>
    <col min="2305" max="2306" width="12" style="138" customWidth="1"/>
    <col min="2307" max="2307" width="8" style="138" bestFit="1" customWidth="1"/>
    <col min="2308" max="2308" width="7.875" style="138" bestFit="1" customWidth="1"/>
    <col min="2309" max="2310" width="0" style="138" hidden="1" customWidth="1"/>
    <col min="2311" max="2558" width="7.875" style="138"/>
    <col min="2559" max="2559" width="35.75" style="138" customWidth="1"/>
    <col min="2560" max="2560" width="0" style="138" hidden="1" customWidth="1"/>
    <col min="2561" max="2562" width="12" style="138" customWidth="1"/>
    <col min="2563" max="2563" width="8" style="138" bestFit="1" customWidth="1"/>
    <col min="2564" max="2564" width="7.875" style="138" bestFit="1" customWidth="1"/>
    <col min="2565" max="2566" width="0" style="138" hidden="1" customWidth="1"/>
    <col min="2567" max="2814" width="7.875" style="138"/>
    <col min="2815" max="2815" width="35.75" style="138" customWidth="1"/>
    <col min="2816" max="2816" width="0" style="138" hidden="1" customWidth="1"/>
    <col min="2817" max="2818" width="12" style="138" customWidth="1"/>
    <col min="2819" max="2819" width="8" style="138" bestFit="1" customWidth="1"/>
    <col min="2820" max="2820" width="7.875" style="138" bestFit="1" customWidth="1"/>
    <col min="2821" max="2822" width="0" style="138" hidden="1" customWidth="1"/>
    <col min="2823" max="3070" width="7.875" style="138"/>
    <col min="3071" max="3071" width="35.75" style="138" customWidth="1"/>
    <col min="3072" max="3072" width="0" style="138" hidden="1" customWidth="1"/>
    <col min="3073" max="3074" width="12" style="138" customWidth="1"/>
    <col min="3075" max="3075" width="8" style="138" bestFit="1" customWidth="1"/>
    <col min="3076" max="3076" width="7.875" style="138" bestFit="1" customWidth="1"/>
    <col min="3077" max="3078" width="0" style="138" hidden="1" customWidth="1"/>
    <col min="3079" max="3326" width="7.875" style="138"/>
    <col min="3327" max="3327" width="35.75" style="138" customWidth="1"/>
    <col min="3328" max="3328" width="0" style="138" hidden="1" customWidth="1"/>
    <col min="3329" max="3330" width="12" style="138" customWidth="1"/>
    <col min="3331" max="3331" width="8" style="138" bestFit="1" customWidth="1"/>
    <col min="3332" max="3332" width="7.875" style="138" bestFit="1" customWidth="1"/>
    <col min="3333" max="3334" width="0" style="138" hidden="1" customWidth="1"/>
    <col min="3335" max="3582" width="7.875" style="138"/>
    <col min="3583" max="3583" width="35.75" style="138" customWidth="1"/>
    <col min="3584" max="3584" width="0" style="138" hidden="1" customWidth="1"/>
    <col min="3585" max="3586" width="12" style="138" customWidth="1"/>
    <col min="3587" max="3587" width="8" style="138" bestFit="1" customWidth="1"/>
    <col min="3588" max="3588" width="7.875" style="138" bestFit="1" customWidth="1"/>
    <col min="3589" max="3590" width="0" style="138" hidden="1" customWidth="1"/>
    <col min="3591" max="3838" width="7.875" style="138"/>
    <col min="3839" max="3839" width="35.75" style="138" customWidth="1"/>
    <col min="3840" max="3840" width="0" style="138" hidden="1" customWidth="1"/>
    <col min="3841" max="3842" width="12" style="138" customWidth="1"/>
    <col min="3843" max="3843" width="8" style="138" bestFit="1" customWidth="1"/>
    <col min="3844" max="3844" width="7.875" style="138" bestFit="1" customWidth="1"/>
    <col min="3845" max="3846" width="0" style="138" hidden="1" customWidth="1"/>
    <col min="3847" max="4094" width="7.875" style="138"/>
    <col min="4095" max="4095" width="35.75" style="138" customWidth="1"/>
    <col min="4096" max="4096" width="0" style="138" hidden="1" customWidth="1"/>
    <col min="4097" max="4098" width="12" style="138" customWidth="1"/>
    <col min="4099" max="4099" width="8" style="138" bestFit="1" customWidth="1"/>
    <col min="4100" max="4100" width="7.875" style="138" bestFit="1" customWidth="1"/>
    <col min="4101" max="4102" width="0" style="138" hidden="1" customWidth="1"/>
    <col min="4103" max="4350" width="7.875" style="138"/>
    <col min="4351" max="4351" width="35.75" style="138" customWidth="1"/>
    <col min="4352" max="4352" width="0" style="138" hidden="1" customWidth="1"/>
    <col min="4353" max="4354" width="12" style="138" customWidth="1"/>
    <col min="4355" max="4355" width="8" style="138" bestFit="1" customWidth="1"/>
    <col min="4356" max="4356" width="7.875" style="138" bestFit="1" customWidth="1"/>
    <col min="4357" max="4358" width="0" style="138" hidden="1" customWidth="1"/>
    <col min="4359" max="4606" width="7.875" style="138"/>
    <col min="4607" max="4607" width="35.75" style="138" customWidth="1"/>
    <col min="4608" max="4608" width="0" style="138" hidden="1" customWidth="1"/>
    <col min="4609" max="4610" width="12" style="138" customWidth="1"/>
    <col min="4611" max="4611" width="8" style="138" bestFit="1" customWidth="1"/>
    <col min="4612" max="4612" width="7.875" style="138" bestFit="1" customWidth="1"/>
    <col min="4613" max="4614" width="0" style="138" hidden="1" customWidth="1"/>
    <col min="4615" max="4862" width="7.875" style="138"/>
    <col min="4863" max="4863" width="35.75" style="138" customWidth="1"/>
    <col min="4864" max="4864" width="0" style="138" hidden="1" customWidth="1"/>
    <col min="4865" max="4866" width="12" style="138" customWidth="1"/>
    <col min="4867" max="4867" width="8" style="138" bestFit="1" customWidth="1"/>
    <col min="4868" max="4868" width="7.875" style="138" bestFit="1" customWidth="1"/>
    <col min="4869" max="4870" width="0" style="138" hidden="1" customWidth="1"/>
    <col min="4871" max="5118" width="7.875" style="138"/>
    <col min="5119" max="5119" width="35.75" style="138" customWidth="1"/>
    <col min="5120" max="5120" width="0" style="138" hidden="1" customWidth="1"/>
    <col min="5121" max="5122" width="12" style="138" customWidth="1"/>
    <col min="5123" max="5123" width="8" style="138" bestFit="1" customWidth="1"/>
    <col min="5124" max="5124" width="7.875" style="138" bestFit="1" customWidth="1"/>
    <col min="5125" max="5126" width="0" style="138" hidden="1" customWidth="1"/>
    <col min="5127" max="5374" width="7.875" style="138"/>
    <col min="5375" max="5375" width="35.75" style="138" customWidth="1"/>
    <col min="5376" max="5376" width="0" style="138" hidden="1" customWidth="1"/>
    <col min="5377" max="5378" width="12" style="138" customWidth="1"/>
    <col min="5379" max="5379" width="8" style="138" bestFit="1" customWidth="1"/>
    <col min="5380" max="5380" width="7.875" style="138" bestFit="1" customWidth="1"/>
    <col min="5381" max="5382" width="0" style="138" hidden="1" customWidth="1"/>
    <col min="5383" max="5630" width="7.875" style="138"/>
    <col min="5631" max="5631" width="35.75" style="138" customWidth="1"/>
    <col min="5632" max="5632" width="0" style="138" hidden="1" customWidth="1"/>
    <col min="5633" max="5634" width="12" style="138" customWidth="1"/>
    <col min="5635" max="5635" width="8" style="138" bestFit="1" customWidth="1"/>
    <col min="5636" max="5636" width="7.875" style="138" bestFit="1" customWidth="1"/>
    <col min="5637" max="5638" width="0" style="138" hidden="1" customWidth="1"/>
    <col min="5639" max="5886" width="7.875" style="138"/>
    <col min="5887" max="5887" width="35.75" style="138" customWidth="1"/>
    <col min="5888" max="5888" width="0" style="138" hidden="1" customWidth="1"/>
    <col min="5889" max="5890" width="12" style="138" customWidth="1"/>
    <col min="5891" max="5891" width="8" style="138" bestFit="1" customWidth="1"/>
    <col min="5892" max="5892" width="7.875" style="138" bestFit="1" customWidth="1"/>
    <col min="5893" max="5894" width="0" style="138" hidden="1" customWidth="1"/>
    <col min="5895" max="6142" width="7.875" style="138"/>
    <col min="6143" max="6143" width="35.75" style="138" customWidth="1"/>
    <col min="6144" max="6144" width="0" style="138" hidden="1" customWidth="1"/>
    <col min="6145" max="6146" width="12" style="138" customWidth="1"/>
    <col min="6147" max="6147" width="8" style="138" bestFit="1" customWidth="1"/>
    <col min="6148" max="6148" width="7.875" style="138" bestFit="1" customWidth="1"/>
    <col min="6149" max="6150" width="0" style="138" hidden="1" customWidth="1"/>
    <col min="6151" max="6398" width="7.875" style="138"/>
    <col min="6399" max="6399" width="35.75" style="138" customWidth="1"/>
    <col min="6400" max="6400" width="0" style="138" hidden="1" customWidth="1"/>
    <col min="6401" max="6402" width="12" style="138" customWidth="1"/>
    <col min="6403" max="6403" width="8" style="138" bestFit="1" customWidth="1"/>
    <col min="6404" max="6404" width="7.875" style="138" bestFit="1" customWidth="1"/>
    <col min="6405" max="6406" width="0" style="138" hidden="1" customWidth="1"/>
    <col min="6407" max="6654" width="7.875" style="138"/>
    <col min="6655" max="6655" width="35.75" style="138" customWidth="1"/>
    <col min="6656" max="6656" width="0" style="138" hidden="1" customWidth="1"/>
    <col min="6657" max="6658" width="12" style="138" customWidth="1"/>
    <col min="6659" max="6659" width="8" style="138" bestFit="1" customWidth="1"/>
    <col min="6660" max="6660" width="7.875" style="138" bestFit="1" customWidth="1"/>
    <col min="6661" max="6662" width="0" style="138" hidden="1" customWidth="1"/>
    <col min="6663" max="6910" width="7.875" style="138"/>
    <col min="6911" max="6911" width="35.75" style="138" customWidth="1"/>
    <col min="6912" max="6912" width="0" style="138" hidden="1" customWidth="1"/>
    <col min="6913" max="6914" width="12" style="138" customWidth="1"/>
    <col min="6915" max="6915" width="8" style="138" bestFit="1" customWidth="1"/>
    <col min="6916" max="6916" width="7.875" style="138" bestFit="1" customWidth="1"/>
    <col min="6917" max="6918" width="0" style="138" hidden="1" customWidth="1"/>
    <col min="6919" max="7166" width="7.875" style="138"/>
    <col min="7167" max="7167" width="35.75" style="138" customWidth="1"/>
    <col min="7168" max="7168" width="0" style="138" hidden="1" customWidth="1"/>
    <col min="7169" max="7170" width="12" style="138" customWidth="1"/>
    <col min="7171" max="7171" width="8" style="138" bestFit="1" customWidth="1"/>
    <col min="7172" max="7172" width="7.875" style="138" bestFit="1" customWidth="1"/>
    <col min="7173" max="7174" width="0" style="138" hidden="1" customWidth="1"/>
    <col min="7175" max="7422" width="7.875" style="138"/>
    <col min="7423" max="7423" width="35.75" style="138" customWidth="1"/>
    <col min="7424" max="7424" width="0" style="138" hidden="1" customWidth="1"/>
    <col min="7425" max="7426" width="12" style="138" customWidth="1"/>
    <col min="7427" max="7427" width="8" style="138" bestFit="1" customWidth="1"/>
    <col min="7428" max="7428" width="7.875" style="138" bestFit="1" customWidth="1"/>
    <col min="7429" max="7430" width="0" style="138" hidden="1" customWidth="1"/>
    <col min="7431" max="7678" width="7.875" style="138"/>
    <col min="7679" max="7679" width="35.75" style="138" customWidth="1"/>
    <col min="7680" max="7680" width="0" style="138" hidden="1" customWidth="1"/>
    <col min="7681" max="7682" width="12" style="138" customWidth="1"/>
    <col min="7683" max="7683" width="8" style="138" bestFit="1" customWidth="1"/>
    <col min="7684" max="7684" width="7.875" style="138" bestFit="1" customWidth="1"/>
    <col min="7685" max="7686" width="0" style="138" hidden="1" customWidth="1"/>
    <col min="7687" max="7934" width="7.875" style="138"/>
    <col min="7935" max="7935" width="35.75" style="138" customWidth="1"/>
    <col min="7936" max="7936" width="0" style="138" hidden="1" customWidth="1"/>
    <col min="7937" max="7938" width="12" style="138" customWidth="1"/>
    <col min="7939" max="7939" width="8" style="138" bestFit="1" customWidth="1"/>
    <col min="7940" max="7940" width="7.875" style="138" bestFit="1" customWidth="1"/>
    <col min="7941" max="7942" width="0" style="138" hidden="1" customWidth="1"/>
    <col min="7943" max="8190" width="7.875" style="138"/>
    <col min="8191" max="8191" width="35.75" style="138" customWidth="1"/>
    <col min="8192" max="8192" width="0" style="138" hidden="1" customWidth="1"/>
    <col min="8193" max="8194" width="12" style="138" customWidth="1"/>
    <col min="8195" max="8195" width="8" style="138" bestFit="1" customWidth="1"/>
    <col min="8196" max="8196" width="7.875" style="138" bestFit="1" customWidth="1"/>
    <col min="8197" max="8198" width="0" style="138" hidden="1" customWidth="1"/>
    <col min="8199" max="8446" width="7.875" style="138"/>
    <col min="8447" max="8447" width="35.75" style="138" customWidth="1"/>
    <col min="8448" max="8448" width="0" style="138" hidden="1" customWidth="1"/>
    <col min="8449" max="8450" width="12" style="138" customWidth="1"/>
    <col min="8451" max="8451" width="8" style="138" bestFit="1" customWidth="1"/>
    <col min="8452" max="8452" width="7.875" style="138" bestFit="1" customWidth="1"/>
    <col min="8453" max="8454" width="0" style="138" hidden="1" customWidth="1"/>
    <col min="8455" max="8702" width="7.875" style="138"/>
    <col min="8703" max="8703" width="35.75" style="138" customWidth="1"/>
    <col min="8704" max="8704" width="0" style="138" hidden="1" customWidth="1"/>
    <col min="8705" max="8706" width="12" style="138" customWidth="1"/>
    <col min="8707" max="8707" width="8" style="138" bestFit="1" customWidth="1"/>
    <col min="8708" max="8708" width="7.875" style="138" bestFit="1" customWidth="1"/>
    <col min="8709" max="8710" width="0" style="138" hidden="1" customWidth="1"/>
    <col min="8711" max="8958" width="7.875" style="138"/>
    <col min="8959" max="8959" width="35.75" style="138" customWidth="1"/>
    <col min="8960" max="8960" width="0" style="138" hidden="1" customWidth="1"/>
    <col min="8961" max="8962" width="12" style="138" customWidth="1"/>
    <col min="8963" max="8963" width="8" style="138" bestFit="1" customWidth="1"/>
    <col min="8964" max="8964" width="7.875" style="138" bestFit="1" customWidth="1"/>
    <col min="8965" max="8966" width="0" style="138" hidden="1" customWidth="1"/>
    <col min="8967" max="9214" width="7.875" style="138"/>
    <col min="9215" max="9215" width="35.75" style="138" customWidth="1"/>
    <col min="9216" max="9216" width="0" style="138" hidden="1" customWidth="1"/>
    <col min="9217" max="9218" width="12" style="138" customWidth="1"/>
    <col min="9219" max="9219" width="8" style="138" bestFit="1" customWidth="1"/>
    <col min="9220" max="9220" width="7.875" style="138" bestFit="1" customWidth="1"/>
    <col min="9221" max="9222" width="0" style="138" hidden="1" customWidth="1"/>
    <col min="9223" max="9470" width="7.875" style="138"/>
    <col min="9471" max="9471" width="35.75" style="138" customWidth="1"/>
    <col min="9472" max="9472" width="0" style="138" hidden="1" customWidth="1"/>
    <col min="9473" max="9474" width="12" style="138" customWidth="1"/>
    <col min="9475" max="9475" width="8" style="138" bestFit="1" customWidth="1"/>
    <col min="9476" max="9476" width="7.875" style="138" bestFit="1" customWidth="1"/>
    <col min="9477" max="9478" width="0" style="138" hidden="1" customWidth="1"/>
    <col min="9479" max="9726" width="7.875" style="138"/>
    <col min="9727" max="9727" width="35.75" style="138" customWidth="1"/>
    <col min="9728" max="9728" width="0" style="138" hidden="1" customWidth="1"/>
    <col min="9729" max="9730" width="12" style="138" customWidth="1"/>
    <col min="9731" max="9731" width="8" style="138" bestFit="1" customWidth="1"/>
    <col min="9732" max="9732" width="7.875" style="138" bestFit="1" customWidth="1"/>
    <col min="9733" max="9734" width="0" style="138" hidden="1" customWidth="1"/>
    <col min="9735" max="9982" width="7.875" style="138"/>
    <col min="9983" max="9983" width="35.75" style="138" customWidth="1"/>
    <col min="9984" max="9984" width="0" style="138" hidden="1" customWidth="1"/>
    <col min="9985" max="9986" width="12" style="138" customWidth="1"/>
    <col min="9987" max="9987" width="8" style="138" bestFit="1" customWidth="1"/>
    <col min="9988" max="9988" width="7.875" style="138" bestFit="1" customWidth="1"/>
    <col min="9989" max="9990" width="0" style="138" hidden="1" customWidth="1"/>
    <col min="9991" max="10238" width="7.875" style="138"/>
    <col min="10239" max="10239" width="35.75" style="138" customWidth="1"/>
    <col min="10240" max="10240" width="0" style="138" hidden="1" customWidth="1"/>
    <col min="10241" max="10242" width="12" style="138" customWidth="1"/>
    <col min="10243" max="10243" width="8" style="138" bestFit="1" customWidth="1"/>
    <col min="10244" max="10244" width="7.875" style="138" bestFit="1" customWidth="1"/>
    <col min="10245" max="10246" width="0" style="138" hidden="1" customWidth="1"/>
    <col min="10247" max="10494" width="7.875" style="138"/>
    <col min="10495" max="10495" width="35.75" style="138" customWidth="1"/>
    <col min="10496" max="10496" width="0" style="138" hidden="1" customWidth="1"/>
    <col min="10497" max="10498" width="12" style="138" customWidth="1"/>
    <col min="10499" max="10499" width="8" style="138" bestFit="1" customWidth="1"/>
    <col min="10500" max="10500" width="7.875" style="138" bestFit="1" customWidth="1"/>
    <col min="10501" max="10502" width="0" style="138" hidden="1" customWidth="1"/>
    <col min="10503" max="10750" width="7.875" style="138"/>
    <col min="10751" max="10751" width="35.75" style="138" customWidth="1"/>
    <col min="10752" max="10752" width="0" style="138" hidden="1" customWidth="1"/>
    <col min="10753" max="10754" width="12" style="138" customWidth="1"/>
    <col min="10755" max="10755" width="8" style="138" bestFit="1" customWidth="1"/>
    <col min="10756" max="10756" width="7.875" style="138" bestFit="1" customWidth="1"/>
    <col min="10757" max="10758" width="0" style="138" hidden="1" customWidth="1"/>
    <col min="10759" max="11006" width="7.875" style="138"/>
    <col min="11007" max="11007" width="35.75" style="138" customWidth="1"/>
    <col min="11008" max="11008" width="0" style="138" hidden="1" customWidth="1"/>
    <col min="11009" max="11010" width="12" style="138" customWidth="1"/>
    <col min="11011" max="11011" width="8" style="138" bestFit="1" customWidth="1"/>
    <col min="11012" max="11012" width="7.875" style="138" bestFit="1" customWidth="1"/>
    <col min="11013" max="11014" width="0" style="138" hidden="1" customWidth="1"/>
    <col min="11015" max="11262" width="7.875" style="138"/>
    <col min="11263" max="11263" width="35.75" style="138" customWidth="1"/>
    <col min="11264" max="11264" width="0" style="138" hidden="1" customWidth="1"/>
    <col min="11265" max="11266" width="12" style="138" customWidth="1"/>
    <col min="11267" max="11267" width="8" style="138" bestFit="1" customWidth="1"/>
    <col min="11268" max="11268" width="7.875" style="138" bestFit="1" customWidth="1"/>
    <col min="11269" max="11270" width="0" style="138" hidden="1" customWidth="1"/>
    <col min="11271" max="11518" width="7.875" style="138"/>
    <col min="11519" max="11519" width="35.75" style="138" customWidth="1"/>
    <col min="11520" max="11520" width="0" style="138" hidden="1" customWidth="1"/>
    <col min="11521" max="11522" width="12" style="138" customWidth="1"/>
    <col min="11523" max="11523" width="8" style="138" bestFit="1" customWidth="1"/>
    <col min="11524" max="11524" width="7.875" style="138" bestFit="1" customWidth="1"/>
    <col min="11525" max="11526" width="0" style="138" hidden="1" customWidth="1"/>
    <col min="11527" max="11774" width="7.875" style="138"/>
    <col min="11775" max="11775" width="35.75" style="138" customWidth="1"/>
    <col min="11776" max="11776" width="0" style="138" hidden="1" customWidth="1"/>
    <col min="11777" max="11778" width="12" style="138" customWidth="1"/>
    <col min="11779" max="11779" width="8" style="138" bestFit="1" customWidth="1"/>
    <col min="11780" max="11780" width="7.875" style="138" bestFit="1" customWidth="1"/>
    <col min="11781" max="11782" width="0" style="138" hidden="1" customWidth="1"/>
    <col min="11783" max="12030" width="7.875" style="138"/>
    <col min="12031" max="12031" width="35.75" style="138" customWidth="1"/>
    <col min="12032" max="12032" width="0" style="138" hidden="1" customWidth="1"/>
    <col min="12033" max="12034" width="12" style="138" customWidth="1"/>
    <col min="12035" max="12035" width="8" style="138" bestFit="1" customWidth="1"/>
    <col min="12036" max="12036" width="7.875" style="138" bestFit="1" customWidth="1"/>
    <col min="12037" max="12038" width="0" style="138" hidden="1" customWidth="1"/>
    <col min="12039" max="12286" width="7.875" style="138"/>
    <col min="12287" max="12287" width="35.75" style="138" customWidth="1"/>
    <col min="12288" max="12288" width="0" style="138" hidden="1" customWidth="1"/>
    <col min="12289" max="12290" width="12" style="138" customWidth="1"/>
    <col min="12291" max="12291" width="8" style="138" bestFit="1" customWidth="1"/>
    <col min="12292" max="12292" width="7.875" style="138" bestFit="1" customWidth="1"/>
    <col min="12293" max="12294" width="0" style="138" hidden="1" customWidth="1"/>
    <col min="12295" max="12542" width="7.875" style="138"/>
    <col min="12543" max="12543" width="35.75" style="138" customWidth="1"/>
    <col min="12544" max="12544" width="0" style="138" hidden="1" customWidth="1"/>
    <col min="12545" max="12546" width="12" style="138" customWidth="1"/>
    <col min="12547" max="12547" width="8" style="138" bestFit="1" customWidth="1"/>
    <col min="12548" max="12548" width="7.875" style="138" bestFit="1" customWidth="1"/>
    <col min="12549" max="12550" width="0" style="138" hidden="1" customWidth="1"/>
    <col min="12551" max="12798" width="7.875" style="138"/>
    <col min="12799" max="12799" width="35.75" style="138" customWidth="1"/>
    <col min="12800" max="12800" width="0" style="138" hidden="1" customWidth="1"/>
    <col min="12801" max="12802" width="12" style="138" customWidth="1"/>
    <col min="12803" max="12803" width="8" style="138" bestFit="1" customWidth="1"/>
    <col min="12804" max="12804" width="7.875" style="138" bestFit="1" customWidth="1"/>
    <col min="12805" max="12806" width="0" style="138" hidden="1" customWidth="1"/>
    <col min="12807" max="13054" width="7.875" style="138"/>
    <col min="13055" max="13055" width="35.75" style="138" customWidth="1"/>
    <col min="13056" max="13056" width="0" style="138" hidden="1" customWidth="1"/>
    <col min="13057" max="13058" width="12" style="138" customWidth="1"/>
    <col min="13059" max="13059" width="8" style="138" bestFit="1" customWidth="1"/>
    <col min="13060" max="13060" width="7.875" style="138" bestFit="1" customWidth="1"/>
    <col min="13061" max="13062" width="0" style="138" hidden="1" customWidth="1"/>
    <col min="13063" max="13310" width="7.875" style="138"/>
    <col min="13311" max="13311" width="35.75" style="138" customWidth="1"/>
    <col min="13312" max="13312" width="0" style="138" hidden="1" customWidth="1"/>
    <col min="13313" max="13314" width="12" style="138" customWidth="1"/>
    <col min="13315" max="13315" width="8" style="138" bestFit="1" customWidth="1"/>
    <col min="13316" max="13316" width="7.875" style="138" bestFit="1" customWidth="1"/>
    <col min="13317" max="13318" width="0" style="138" hidden="1" customWidth="1"/>
    <col min="13319" max="13566" width="7.875" style="138"/>
    <col min="13567" max="13567" width="35.75" style="138" customWidth="1"/>
    <col min="13568" max="13568" width="0" style="138" hidden="1" customWidth="1"/>
    <col min="13569" max="13570" width="12" style="138" customWidth="1"/>
    <col min="13571" max="13571" width="8" style="138" bestFit="1" customWidth="1"/>
    <col min="13572" max="13572" width="7.875" style="138" bestFit="1" customWidth="1"/>
    <col min="13573" max="13574" width="0" style="138" hidden="1" customWidth="1"/>
    <col min="13575" max="13822" width="7.875" style="138"/>
    <col min="13823" max="13823" width="35.75" style="138" customWidth="1"/>
    <col min="13824" max="13824" width="0" style="138" hidden="1" customWidth="1"/>
    <col min="13825" max="13826" width="12" style="138" customWidth="1"/>
    <col min="13827" max="13827" width="8" style="138" bestFit="1" customWidth="1"/>
    <col min="13828" max="13828" width="7.875" style="138" bestFit="1" customWidth="1"/>
    <col min="13829" max="13830" width="0" style="138" hidden="1" customWidth="1"/>
    <col min="13831" max="14078" width="7.875" style="138"/>
    <col min="14079" max="14079" width="35.75" style="138" customWidth="1"/>
    <col min="14080" max="14080" width="0" style="138" hidden="1" customWidth="1"/>
    <col min="14081" max="14082" width="12" style="138" customWidth="1"/>
    <col min="14083" max="14083" width="8" style="138" bestFit="1" customWidth="1"/>
    <col min="14084" max="14084" width="7.875" style="138" bestFit="1" customWidth="1"/>
    <col min="14085" max="14086" width="0" style="138" hidden="1" customWidth="1"/>
    <col min="14087" max="14334" width="7.875" style="138"/>
    <col min="14335" max="14335" width="35.75" style="138" customWidth="1"/>
    <col min="14336" max="14336" width="0" style="138" hidden="1" customWidth="1"/>
    <col min="14337" max="14338" width="12" style="138" customWidth="1"/>
    <col min="14339" max="14339" width="8" style="138" bestFit="1" customWidth="1"/>
    <col min="14340" max="14340" width="7.875" style="138" bestFit="1" customWidth="1"/>
    <col min="14341" max="14342" width="0" style="138" hidden="1" customWidth="1"/>
    <col min="14343" max="14590" width="7.875" style="138"/>
    <col min="14591" max="14591" width="35.75" style="138" customWidth="1"/>
    <col min="14592" max="14592" width="0" style="138" hidden="1" customWidth="1"/>
    <col min="14593" max="14594" width="12" style="138" customWidth="1"/>
    <col min="14595" max="14595" width="8" style="138" bestFit="1" customWidth="1"/>
    <col min="14596" max="14596" width="7.875" style="138" bestFit="1" customWidth="1"/>
    <col min="14597" max="14598" width="0" style="138" hidden="1" customWidth="1"/>
    <col min="14599" max="14846" width="7.875" style="138"/>
    <col min="14847" max="14847" width="35.75" style="138" customWidth="1"/>
    <col min="14848" max="14848" width="0" style="138" hidden="1" customWidth="1"/>
    <col min="14849" max="14850" width="12" style="138" customWidth="1"/>
    <col min="14851" max="14851" width="8" style="138" bestFit="1" customWidth="1"/>
    <col min="14852" max="14852" width="7.875" style="138" bestFit="1" customWidth="1"/>
    <col min="14853" max="14854" width="0" style="138" hidden="1" customWidth="1"/>
    <col min="14855" max="15102" width="7.875" style="138"/>
    <col min="15103" max="15103" width="35.75" style="138" customWidth="1"/>
    <col min="15104" max="15104" width="0" style="138" hidden="1" customWidth="1"/>
    <col min="15105" max="15106" width="12" style="138" customWidth="1"/>
    <col min="15107" max="15107" width="8" style="138" bestFit="1" customWidth="1"/>
    <col min="15108" max="15108" width="7.875" style="138" bestFit="1" customWidth="1"/>
    <col min="15109" max="15110" width="0" style="138" hidden="1" customWidth="1"/>
    <col min="15111" max="15358" width="7.875" style="138"/>
    <col min="15359" max="15359" width="35.75" style="138" customWidth="1"/>
    <col min="15360" max="15360" width="0" style="138" hidden="1" customWidth="1"/>
    <col min="15361" max="15362" width="12" style="138" customWidth="1"/>
    <col min="15363" max="15363" width="8" style="138" bestFit="1" customWidth="1"/>
    <col min="15364" max="15364" width="7.875" style="138" bestFit="1" customWidth="1"/>
    <col min="15365" max="15366" width="0" style="138" hidden="1" customWidth="1"/>
    <col min="15367" max="15614" width="7.875" style="138"/>
    <col min="15615" max="15615" width="35.75" style="138" customWidth="1"/>
    <col min="15616" max="15616" width="0" style="138" hidden="1" customWidth="1"/>
    <col min="15617" max="15618" width="12" style="138" customWidth="1"/>
    <col min="15619" max="15619" width="8" style="138" bestFit="1" customWidth="1"/>
    <col min="15620" max="15620" width="7.875" style="138" bestFit="1" customWidth="1"/>
    <col min="15621" max="15622" width="0" style="138" hidden="1" customWidth="1"/>
    <col min="15623" max="15870" width="7.875" style="138"/>
    <col min="15871" max="15871" width="35.75" style="138" customWidth="1"/>
    <col min="15872" max="15872" width="0" style="138" hidden="1" customWidth="1"/>
    <col min="15873" max="15874" width="12" style="138" customWidth="1"/>
    <col min="15875" max="15875" width="8" style="138" bestFit="1" customWidth="1"/>
    <col min="15876" max="15876" width="7.875" style="138" bestFit="1" customWidth="1"/>
    <col min="15877" max="15878" width="0" style="138" hidden="1" customWidth="1"/>
    <col min="15879" max="16126" width="7.875" style="138"/>
    <col min="16127" max="16127" width="35.75" style="138" customWidth="1"/>
    <col min="16128" max="16128" width="0" style="138" hidden="1" customWidth="1"/>
    <col min="16129" max="16130" width="12" style="138" customWidth="1"/>
    <col min="16131" max="16131" width="8" style="138" bestFit="1" customWidth="1"/>
    <col min="16132" max="16132" width="7.875" style="138" bestFit="1" customWidth="1"/>
    <col min="16133" max="16134" width="0" style="138" hidden="1" customWidth="1"/>
    <col min="16135" max="16384" width="7.875" style="138"/>
  </cols>
  <sheetData>
    <row r="1" spans="1:5" ht="27" customHeight="1">
      <c r="A1" s="161" t="s">
        <v>165</v>
      </c>
      <c r="B1" s="137"/>
    </row>
    <row r="2" spans="1:5" ht="39.950000000000003" customHeight="1">
      <c r="A2" s="139" t="s">
        <v>147</v>
      </c>
      <c r="B2" s="140"/>
    </row>
    <row r="3" spans="1:5" s="142" customFormat="1" ht="18.75" customHeight="1">
      <c r="A3" s="141"/>
      <c r="B3" s="93" t="s">
        <v>52</v>
      </c>
    </row>
    <row r="4" spans="1:5" s="145" customFormat="1" ht="53.25" customHeight="1">
      <c r="A4" s="143" t="s">
        <v>100</v>
      </c>
      <c r="B4" s="133" t="s">
        <v>135</v>
      </c>
      <c r="C4" s="144"/>
    </row>
    <row r="5" spans="1:5" s="148" customFormat="1" ht="53.25" customHeight="1">
      <c r="A5" s="146"/>
      <c r="B5" s="146"/>
      <c r="C5" s="147"/>
    </row>
    <row r="6" spans="1:5" s="142" customFormat="1" ht="53.25" customHeight="1">
      <c r="A6" s="146"/>
      <c r="B6" s="146"/>
      <c r="C6" s="149"/>
      <c r="E6" s="142">
        <v>988753</v>
      </c>
    </row>
    <row r="7" spans="1:5" s="142" customFormat="1" ht="53.25" customHeight="1">
      <c r="A7" s="146"/>
      <c r="B7" s="146"/>
      <c r="C7" s="149"/>
      <c r="E7" s="142">
        <v>822672</v>
      </c>
    </row>
    <row r="8" spans="1:5" s="153" customFormat="1" ht="53.25" customHeight="1">
      <c r="A8" s="150" t="s">
        <v>36</v>
      </c>
      <c r="B8" s="151"/>
      <c r="C8" s="152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2"/>
  <sheetViews>
    <sheetView workbookViewId="0"/>
  </sheetViews>
  <sheetFormatPr defaultRowHeight="15.75"/>
  <cols>
    <col min="1" max="1" width="17.125" style="69" customWidth="1"/>
    <col min="2" max="2" width="36.875" style="69" customWidth="1"/>
    <col min="3" max="3" width="17.25" style="71" customWidth="1"/>
    <col min="4" max="16384" width="9" style="69"/>
  </cols>
  <sheetData>
    <row r="1" spans="1:5" ht="22.5" customHeight="1">
      <c r="A1" s="72" t="s">
        <v>166</v>
      </c>
    </row>
    <row r="2" spans="1:5" ht="24.75" customHeight="1">
      <c r="A2" s="181" t="s">
        <v>149</v>
      </c>
      <c r="B2" s="182"/>
      <c r="C2" s="182"/>
    </row>
    <row r="3" spans="1:5" s="72" customFormat="1" ht="24" customHeight="1">
      <c r="C3" s="70" t="s">
        <v>35</v>
      </c>
    </row>
    <row r="4" spans="1:5" s="79" customFormat="1" ht="33" customHeight="1">
      <c r="A4" s="84" t="s">
        <v>37</v>
      </c>
      <c r="B4" s="84" t="s">
        <v>38</v>
      </c>
      <c r="C4" s="88" t="s">
        <v>39</v>
      </c>
    </row>
    <row r="5" spans="1:5" s="79" customFormat="1" ht="24.75" customHeight="1">
      <c r="A5" s="76">
        <v>102</v>
      </c>
      <c r="B5" s="77" t="s">
        <v>65</v>
      </c>
      <c r="C5" s="78"/>
    </row>
    <row r="6" spans="1:5" s="117" customFormat="1" ht="24.75" customHeight="1">
      <c r="A6" s="116">
        <v>10201</v>
      </c>
      <c r="B6" s="116" t="s">
        <v>66</v>
      </c>
      <c r="C6" s="116"/>
    </row>
    <row r="7" spans="1:5" s="120" customFormat="1" ht="24.75" customHeight="1">
      <c r="A7" s="118">
        <v>1020101</v>
      </c>
      <c r="B7" s="118" t="s">
        <v>67</v>
      </c>
      <c r="C7" s="119"/>
      <c r="E7" s="121"/>
    </row>
    <row r="8" spans="1:5" s="72" customFormat="1" ht="24.75" customHeight="1">
      <c r="A8" s="80" t="s">
        <v>4</v>
      </c>
      <c r="B8" s="81"/>
      <c r="C8" s="82"/>
    </row>
    <row r="9" spans="1:5" s="79" customFormat="1" ht="24.75" customHeight="1">
      <c r="A9" s="116">
        <v>10202</v>
      </c>
      <c r="B9" s="116" t="s">
        <v>68</v>
      </c>
      <c r="C9" s="78"/>
    </row>
    <row r="10" spans="1:5" s="72" customFormat="1" ht="24.75" customHeight="1">
      <c r="A10" s="118">
        <v>1020201</v>
      </c>
      <c r="B10" s="118" t="s">
        <v>69</v>
      </c>
      <c r="C10" s="82"/>
      <c r="E10" s="83"/>
    </row>
    <row r="11" spans="1:5" s="72" customFormat="1" ht="24.75" customHeight="1">
      <c r="A11" s="80" t="s">
        <v>4</v>
      </c>
      <c r="B11" s="81"/>
      <c r="C11" s="82"/>
    </row>
    <row r="12" spans="1:5" s="79" customFormat="1" ht="24.75" customHeight="1">
      <c r="A12" s="116" t="s">
        <v>79</v>
      </c>
      <c r="B12" s="130" t="s">
        <v>80</v>
      </c>
      <c r="C12" s="78"/>
    </row>
    <row r="13" spans="1:5" s="72" customFormat="1" ht="24.75" customHeight="1">
      <c r="A13" s="118">
        <v>1020301</v>
      </c>
      <c r="B13" s="131" t="s">
        <v>81</v>
      </c>
      <c r="C13" s="82"/>
      <c r="E13" s="83"/>
    </row>
    <row r="14" spans="1:5" s="72" customFormat="1" ht="24.75" customHeight="1">
      <c r="A14" s="80" t="s">
        <v>4</v>
      </c>
      <c r="B14" s="81"/>
      <c r="C14" s="82"/>
    </row>
    <row r="15" spans="1:5" s="79" customFormat="1" ht="24.75" customHeight="1">
      <c r="A15" s="116" t="s">
        <v>82</v>
      </c>
      <c r="B15" s="130" t="s">
        <v>83</v>
      </c>
      <c r="C15" s="78"/>
    </row>
    <row r="16" spans="1:5" s="72" customFormat="1" ht="24.75" customHeight="1">
      <c r="A16" s="118">
        <v>1020401</v>
      </c>
      <c r="B16" s="131" t="s">
        <v>84</v>
      </c>
      <c r="C16" s="82"/>
      <c r="E16" s="83"/>
    </row>
    <row r="17" spans="1:5" s="72" customFormat="1" ht="24.75" customHeight="1">
      <c r="A17" s="80" t="s">
        <v>4</v>
      </c>
      <c r="B17" s="81"/>
      <c r="C17" s="82"/>
    </row>
    <row r="18" spans="1:5" s="79" customFormat="1" ht="24.75" customHeight="1">
      <c r="A18" s="116" t="s">
        <v>85</v>
      </c>
      <c r="B18" s="130" t="s">
        <v>86</v>
      </c>
      <c r="C18" s="78"/>
    </row>
    <row r="19" spans="1:5" s="72" customFormat="1" ht="24.75" customHeight="1">
      <c r="A19" s="118">
        <v>1020501</v>
      </c>
      <c r="B19" s="131" t="s">
        <v>87</v>
      </c>
      <c r="C19" s="82"/>
      <c r="E19" s="83"/>
    </row>
    <row r="20" spans="1:5" s="72" customFormat="1" ht="24.75" customHeight="1">
      <c r="A20" s="80" t="s">
        <v>4</v>
      </c>
      <c r="B20" s="81"/>
      <c r="C20" s="82"/>
    </row>
    <row r="21" spans="1:5" s="79" customFormat="1" ht="24.75" customHeight="1">
      <c r="A21" s="116" t="s">
        <v>0</v>
      </c>
      <c r="B21" s="130"/>
      <c r="C21" s="78"/>
    </row>
    <row r="22" spans="1:5" s="79" customFormat="1" ht="24.75" customHeight="1">
      <c r="A22" s="183" t="s">
        <v>36</v>
      </c>
      <c r="B22" s="184"/>
      <c r="C22" s="78"/>
    </row>
  </sheetData>
  <mergeCells count="2">
    <mergeCell ref="A2:C2"/>
    <mergeCell ref="A22:B2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8"/>
  <sheetViews>
    <sheetView workbookViewId="0">
      <selection activeCell="AI17" sqref="AI17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1" hidden="1" customWidth="1"/>
    <col min="6" max="6" width="8.125" style="31" hidden="1" customWidth="1"/>
    <col min="7" max="7" width="9.625" style="32" hidden="1" customWidth="1"/>
    <col min="8" max="8" width="17.5" style="32" hidden="1" customWidth="1"/>
    <col min="9" max="9" width="12.5" style="33" hidden="1" customWidth="1"/>
    <col min="10" max="10" width="7" style="34" hidden="1" customWidth="1"/>
    <col min="11" max="12" width="7" style="31" hidden="1" customWidth="1"/>
    <col min="13" max="13" width="13.875" style="31" hidden="1" customWidth="1"/>
    <col min="14" max="14" width="7.875" style="31" hidden="1" customWidth="1"/>
    <col min="15" max="15" width="9.5" style="31" hidden="1" customWidth="1"/>
    <col min="16" max="16" width="6.875" style="31" hidden="1" customWidth="1"/>
    <col min="17" max="17" width="9" style="31" hidden="1" customWidth="1"/>
    <col min="18" max="18" width="5.875" style="31" hidden="1" customWidth="1"/>
    <col min="19" max="19" width="5.25" style="31" hidden="1" customWidth="1"/>
    <col min="20" max="20" width="6.5" style="31" hidden="1" customWidth="1"/>
    <col min="21" max="22" width="7" style="31" hidden="1" customWidth="1"/>
    <col min="23" max="23" width="10.625" style="31" hidden="1" customWidth="1"/>
    <col min="24" max="24" width="10.5" style="31" hidden="1" customWidth="1"/>
    <col min="25" max="25" width="7" style="31" hidden="1" customWidth="1"/>
    <col min="26" max="16384" width="7" style="31"/>
  </cols>
  <sheetData>
    <row r="1" spans="1:25" ht="21.75" customHeight="1">
      <c r="A1" s="30" t="s">
        <v>167</v>
      </c>
    </row>
    <row r="2" spans="1:25" ht="23.25">
      <c r="A2" s="176" t="s">
        <v>148</v>
      </c>
      <c r="B2" s="178"/>
      <c r="C2" s="177"/>
      <c r="G2" s="31"/>
      <c r="H2" s="31"/>
      <c r="I2" s="31"/>
    </row>
    <row r="3" spans="1:25" s="3" customFormat="1" ht="21" customHeight="1">
      <c r="A3" s="4"/>
      <c r="C3" s="35" t="s">
        <v>19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6" t="s">
        <v>20</v>
      </c>
      <c r="B4" s="37" t="s">
        <v>21</v>
      </c>
      <c r="C4" s="38" t="s">
        <v>34</v>
      </c>
      <c r="G4" s="39" t="s">
        <v>22</v>
      </c>
      <c r="H4" s="39" t="s">
        <v>23</v>
      </c>
      <c r="I4" s="39" t="s">
        <v>24</v>
      </c>
      <c r="J4" s="2"/>
      <c r="M4" s="39" t="s">
        <v>22</v>
      </c>
      <c r="N4" s="40" t="s">
        <v>23</v>
      </c>
      <c r="O4" s="39" t="s">
        <v>24</v>
      </c>
    </row>
    <row r="5" spans="1:25" s="3" customFormat="1" ht="26.25" customHeight="1">
      <c r="A5" s="7" t="s">
        <v>49</v>
      </c>
      <c r="B5" s="41" t="s">
        <v>61</v>
      </c>
      <c r="C5" s="5"/>
      <c r="D5" s="42">
        <v>105429</v>
      </c>
      <c r="E5" s="43">
        <v>595734.14</v>
      </c>
      <c r="F5" s="3">
        <f>104401+13602</f>
        <v>118003</v>
      </c>
      <c r="G5" s="44" t="s">
        <v>8</v>
      </c>
      <c r="H5" s="44" t="s">
        <v>25</v>
      </c>
      <c r="I5" s="45">
        <v>596221.15</v>
      </c>
      <c r="J5" s="2">
        <f t="shared" ref="J5:J14" si="0">G5-A5</f>
        <v>-8</v>
      </c>
      <c r="K5" s="42">
        <f t="shared" ref="K5:K14" si="1">I5-C5</f>
        <v>596221.15</v>
      </c>
      <c r="L5" s="42">
        <v>75943</v>
      </c>
      <c r="M5" s="44" t="s">
        <v>8</v>
      </c>
      <c r="N5" s="44" t="s">
        <v>25</v>
      </c>
      <c r="O5" s="45">
        <v>643048.94999999995</v>
      </c>
      <c r="P5" s="2">
        <f t="shared" ref="P5:P14" si="2">M5-A5</f>
        <v>-8</v>
      </c>
      <c r="Q5" s="42">
        <f t="shared" ref="Q5:Q14" si="3">O5-C5</f>
        <v>643048.94999999995</v>
      </c>
      <c r="S5" s="3">
        <v>717759</v>
      </c>
      <c r="U5" s="46" t="s">
        <v>8</v>
      </c>
      <c r="V5" s="46" t="s">
        <v>25</v>
      </c>
      <c r="W5" s="47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106" customFormat="1" ht="26.25" customHeight="1">
      <c r="A6" s="92" t="s">
        <v>50</v>
      </c>
      <c r="B6" s="91" t="s">
        <v>62</v>
      </c>
      <c r="C6" s="104"/>
      <c r="D6" s="105"/>
      <c r="E6" s="105">
        <v>7616.62</v>
      </c>
      <c r="G6" s="62" t="s">
        <v>7</v>
      </c>
      <c r="H6" s="62" t="s">
        <v>26</v>
      </c>
      <c r="I6" s="107">
        <v>7616.62</v>
      </c>
      <c r="J6" s="108">
        <f t="shared" si="0"/>
        <v>-800</v>
      </c>
      <c r="K6" s="105">
        <f t="shared" si="1"/>
        <v>7616.62</v>
      </c>
      <c r="L6" s="105"/>
      <c r="M6" s="62" t="s">
        <v>7</v>
      </c>
      <c r="N6" s="62" t="s">
        <v>26</v>
      </c>
      <c r="O6" s="107">
        <v>7749.58</v>
      </c>
      <c r="P6" s="108">
        <f t="shared" si="2"/>
        <v>-800</v>
      </c>
      <c r="Q6" s="105">
        <f t="shared" si="3"/>
        <v>7749.58</v>
      </c>
      <c r="U6" s="63" t="s">
        <v>7</v>
      </c>
      <c r="V6" s="63" t="s">
        <v>26</v>
      </c>
      <c r="W6" s="109">
        <v>8475.4699999999993</v>
      </c>
      <c r="X6" s="106">
        <f t="shared" si="4"/>
        <v>-8475.4699999999993</v>
      </c>
      <c r="Y6" s="106">
        <f t="shared" si="5"/>
        <v>-800</v>
      </c>
    </row>
    <row r="7" spans="1:25" s="112" customFormat="1" ht="26.25" customHeight="1">
      <c r="A7" s="64" t="s">
        <v>14</v>
      </c>
      <c r="B7" s="48" t="s">
        <v>63</v>
      </c>
      <c r="C7" s="110"/>
      <c r="D7" s="111"/>
      <c r="E7" s="111">
        <v>3922.87</v>
      </c>
      <c r="G7" s="66" t="s">
        <v>6</v>
      </c>
      <c r="H7" s="66" t="s">
        <v>27</v>
      </c>
      <c r="I7" s="113">
        <v>3922.87</v>
      </c>
      <c r="J7" s="114">
        <f t="shared" si="0"/>
        <v>-80000</v>
      </c>
      <c r="K7" s="111">
        <f t="shared" si="1"/>
        <v>3922.87</v>
      </c>
      <c r="L7" s="111">
        <v>750</v>
      </c>
      <c r="M7" s="66" t="s">
        <v>6</v>
      </c>
      <c r="N7" s="66" t="s">
        <v>27</v>
      </c>
      <c r="O7" s="113">
        <v>4041.81</v>
      </c>
      <c r="P7" s="114">
        <f t="shared" si="2"/>
        <v>-80000</v>
      </c>
      <c r="Q7" s="111">
        <f t="shared" si="3"/>
        <v>4041.81</v>
      </c>
      <c r="U7" s="67" t="s">
        <v>6</v>
      </c>
      <c r="V7" s="67" t="s">
        <v>27</v>
      </c>
      <c r="W7" s="115">
        <v>4680.9399999999996</v>
      </c>
      <c r="X7" s="112">
        <f t="shared" si="4"/>
        <v>-4680.9399999999996</v>
      </c>
      <c r="Y7" s="112">
        <f t="shared" si="5"/>
        <v>-80000</v>
      </c>
    </row>
    <row r="8" spans="1:25" s="3" customFormat="1" ht="26.25" customHeight="1">
      <c r="A8" s="80" t="s">
        <v>4</v>
      </c>
      <c r="B8" s="48"/>
      <c r="C8" s="5"/>
      <c r="D8" s="49"/>
      <c r="E8" s="49">
        <v>135.6</v>
      </c>
      <c r="G8" s="44" t="s">
        <v>5</v>
      </c>
      <c r="H8" s="44" t="s">
        <v>28</v>
      </c>
      <c r="I8" s="45">
        <v>135.6</v>
      </c>
      <c r="J8" s="2" t="e">
        <f t="shared" si="0"/>
        <v>#VALUE!</v>
      </c>
      <c r="K8" s="42">
        <f t="shared" si="1"/>
        <v>135.6</v>
      </c>
      <c r="L8" s="42"/>
      <c r="M8" s="44" t="s">
        <v>5</v>
      </c>
      <c r="N8" s="44" t="s">
        <v>28</v>
      </c>
      <c r="O8" s="45">
        <v>135.6</v>
      </c>
      <c r="P8" s="2" t="e">
        <f t="shared" si="2"/>
        <v>#VALUE!</v>
      </c>
      <c r="Q8" s="42">
        <f t="shared" si="3"/>
        <v>135.6</v>
      </c>
      <c r="U8" s="46" t="s">
        <v>5</v>
      </c>
      <c r="V8" s="46" t="s">
        <v>28</v>
      </c>
      <c r="W8" s="47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92" t="s">
        <v>51</v>
      </c>
      <c r="B9" s="92" t="s">
        <v>64</v>
      </c>
      <c r="C9" s="5"/>
      <c r="D9" s="42"/>
      <c r="E9" s="42">
        <v>7616.62</v>
      </c>
      <c r="G9" s="44" t="s">
        <v>7</v>
      </c>
      <c r="H9" s="44" t="s">
        <v>26</v>
      </c>
      <c r="I9" s="45">
        <v>7616.62</v>
      </c>
      <c r="J9" s="2">
        <f t="shared" ref="J9:J11" si="6">G9-A9</f>
        <v>-801</v>
      </c>
      <c r="K9" s="42">
        <f t="shared" ref="K9:K11" si="7">I9-C9</f>
        <v>7616.62</v>
      </c>
      <c r="L9" s="42"/>
      <c r="M9" s="44" t="s">
        <v>7</v>
      </c>
      <c r="N9" s="44" t="s">
        <v>26</v>
      </c>
      <c r="O9" s="45">
        <v>7749.58</v>
      </c>
      <c r="P9" s="2">
        <f t="shared" ref="P9:P11" si="8">M9-A9</f>
        <v>-801</v>
      </c>
      <c r="Q9" s="42">
        <f t="shared" ref="Q9:Q11" si="9">O9-C9</f>
        <v>7749.58</v>
      </c>
      <c r="U9" s="46" t="s">
        <v>7</v>
      </c>
      <c r="V9" s="46" t="s">
        <v>26</v>
      </c>
      <c r="W9" s="47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64" t="s">
        <v>16</v>
      </c>
      <c r="B10" s="68" t="s">
        <v>102</v>
      </c>
      <c r="C10" s="5"/>
      <c r="D10" s="42"/>
      <c r="E10" s="42">
        <v>3922.87</v>
      </c>
      <c r="G10" s="44" t="s">
        <v>6</v>
      </c>
      <c r="H10" s="44" t="s">
        <v>27</v>
      </c>
      <c r="I10" s="45">
        <v>3922.87</v>
      </c>
      <c r="J10" s="2">
        <f t="shared" si="6"/>
        <v>-80100</v>
      </c>
      <c r="K10" s="42">
        <f t="shared" si="7"/>
        <v>3922.87</v>
      </c>
      <c r="L10" s="42">
        <v>750</v>
      </c>
      <c r="M10" s="44" t="s">
        <v>6</v>
      </c>
      <c r="N10" s="44" t="s">
        <v>27</v>
      </c>
      <c r="O10" s="45">
        <v>4041.81</v>
      </c>
      <c r="P10" s="2">
        <f t="shared" si="8"/>
        <v>-80100</v>
      </c>
      <c r="Q10" s="42">
        <f t="shared" si="9"/>
        <v>4041.81</v>
      </c>
      <c r="U10" s="46" t="s">
        <v>6</v>
      </c>
      <c r="V10" s="46" t="s">
        <v>27</v>
      </c>
      <c r="W10" s="47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80" t="s">
        <v>4</v>
      </c>
      <c r="B11" s="48"/>
      <c r="C11" s="5"/>
      <c r="D11" s="49"/>
      <c r="E11" s="49">
        <v>135.6</v>
      </c>
      <c r="G11" s="44" t="s">
        <v>5</v>
      </c>
      <c r="H11" s="44" t="s">
        <v>28</v>
      </c>
      <c r="I11" s="45">
        <v>135.6</v>
      </c>
      <c r="J11" s="2" t="e">
        <f t="shared" si="6"/>
        <v>#VALUE!</v>
      </c>
      <c r="K11" s="42">
        <f t="shared" si="7"/>
        <v>135.6</v>
      </c>
      <c r="L11" s="42"/>
      <c r="M11" s="44" t="s">
        <v>5</v>
      </c>
      <c r="N11" s="44" t="s">
        <v>28</v>
      </c>
      <c r="O11" s="45">
        <v>135.6</v>
      </c>
      <c r="P11" s="2" t="e">
        <f t="shared" si="8"/>
        <v>#VALUE!</v>
      </c>
      <c r="Q11" s="42">
        <f t="shared" si="9"/>
        <v>135.6</v>
      </c>
      <c r="U11" s="46" t="s">
        <v>5</v>
      </c>
      <c r="V11" s="46" t="s">
        <v>28</v>
      </c>
      <c r="W11" s="47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92" t="s">
        <v>88</v>
      </c>
      <c r="B12" s="132" t="s">
        <v>89</v>
      </c>
      <c r="C12" s="5"/>
      <c r="D12" s="42"/>
      <c r="E12" s="42">
        <v>7616.62</v>
      </c>
      <c r="G12" s="44" t="s">
        <v>7</v>
      </c>
      <c r="H12" s="44" t="s">
        <v>26</v>
      </c>
      <c r="I12" s="45">
        <v>7616.62</v>
      </c>
      <c r="J12" s="2">
        <f t="shared" si="0"/>
        <v>-802</v>
      </c>
      <c r="K12" s="42">
        <f t="shared" si="1"/>
        <v>7616.62</v>
      </c>
      <c r="L12" s="42"/>
      <c r="M12" s="44" t="s">
        <v>7</v>
      </c>
      <c r="N12" s="44" t="s">
        <v>26</v>
      </c>
      <c r="O12" s="45">
        <v>7749.58</v>
      </c>
      <c r="P12" s="2">
        <f t="shared" si="2"/>
        <v>-802</v>
      </c>
      <c r="Q12" s="42">
        <f t="shared" si="3"/>
        <v>7749.58</v>
      </c>
      <c r="U12" s="46" t="s">
        <v>7</v>
      </c>
      <c r="V12" s="46" t="s">
        <v>26</v>
      </c>
      <c r="W12" s="47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64" t="s">
        <v>90</v>
      </c>
      <c r="B13" s="68" t="s">
        <v>91</v>
      </c>
      <c r="C13" s="5"/>
      <c r="D13" s="42"/>
      <c r="E13" s="42">
        <v>3922.87</v>
      </c>
      <c r="G13" s="44" t="s">
        <v>6</v>
      </c>
      <c r="H13" s="44" t="s">
        <v>27</v>
      </c>
      <c r="I13" s="45">
        <v>3922.87</v>
      </c>
      <c r="J13" s="2">
        <f t="shared" si="0"/>
        <v>-80200</v>
      </c>
      <c r="K13" s="42">
        <f t="shared" si="1"/>
        <v>3922.87</v>
      </c>
      <c r="L13" s="42">
        <v>750</v>
      </c>
      <c r="M13" s="44" t="s">
        <v>6</v>
      </c>
      <c r="N13" s="44" t="s">
        <v>27</v>
      </c>
      <c r="O13" s="45">
        <v>4041.81</v>
      </c>
      <c r="P13" s="2">
        <f t="shared" si="2"/>
        <v>-80200</v>
      </c>
      <c r="Q13" s="42">
        <f t="shared" si="3"/>
        <v>4041.81</v>
      </c>
      <c r="U13" s="46" t="s">
        <v>6</v>
      </c>
      <c r="V13" s="46" t="s">
        <v>27</v>
      </c>
      <c r="W13" s="47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80" t="s">
        <v>4</v>
      </c>
      <c r="B14" s="48"/>
      <c r="C14" s="5"/>
      <c r="D14" s="49"/>
      <c r="E14" s="49">
        <v>135.6</v>
      </c>
      <c r="G14" s="44" t="s">
        <v>5</v>
      </c>
      <c r="H14" s="44" t="s">
        <v>28</v>
      </c>
      <c r="I14" s="45">
        <v>135.6</v>
      </c>
      <c r="J14" s="2" t="e">
        <f t="shared" si="0"/>
        <v>#VALUE!</v>
      </c>
      <c r="K14" s="42">
        <f t="shared" si="1"/>
        <v>135.6</v>
      </c>
      <c r="L14" s="42"/>
      <c r="M14" s="44" t="s">
        <v>5</v>
      </c>
      <c r="N14" s="44" t="s">
        <v>28</v>
      </c>
      <c r="O14" s="45">
        <v>135.6</v>
      </c>
      <c r="P14" s="2" t="e">
        <f t="shared" si="2"/>
        <v>#VALUE!</v>
      </c>
      <c r="Q14" s="42">
        <f t="shared" si="3"/>
        <v>135.6</v>
      </c>
      <c r="U14" s="46" t="s">
        <v>5</v>
      </c>
      <c r="V14" s="46" t="s">
        <v>28</v>
      </c>
      <c r="W14" s="47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92" t="s">
        <v>92</v>
      </c>
      <c r="B15" s="132" t="s">
        <v>99</v>
      </c>
      <c r="C15" s="5"/>
      <c r="D15" s="42"/>
      <c r="E15" s="42">
        <v>7616.62</v>
      </c>
      <c r="G15" s="44" t="s">
        <v>7</v>
      </c>
      <c r="H15" s="44" t="s">
        <v>26</v>
      </c>
      <c r="I15" s="45">
        <v>7616.62</v>
      </c>
      <c r="J15" s="2">
        <f t="shared" ref="J15:J20" si="12">G15-A15</f>
        <v>-803</v>
      </c>
      <c r="K15" s="42">
        <f t="shared" ref="K15:K20" si="13">I15-C15</f>
        <v>7616.62</v>
      </c>
      <c r="L15" s="42"/>
      <c r="M15" s="44" t="s">
        <v>7</v>
      </c>
      <c r="N15" s="44" t="s">
        <v>26</v>
      </c>
      <c r="O15" s="45">
        <v>7749.58</v>
      </c>
      <c r="P15" s="2">
        <f t="shared" ref="P15:P20" si="14">M15-A15</f>
        <v>-803</v>
      </c>
      <c r="Q15" s="42">
        <f t="shared" ref="Q15:Q20" si="15">O15-C15</f>
        <v>7749.58</v>
      </c>
      <c r="U15" s="46" t="s">
        <v>7</v>
      </c>
      <c r="V15" s="46" t="s">
        <v>26</v>
      </c>
      <c r="W15" s="47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64" t="s">
        <v>93</v>
      </c>
      <c r="B16" s="68" t="s">
        <v>94</v>
      </c>
      <c r="C16" s="5"/>
      <c r="D16" s="42"/>
      <c r="E16" s="42">
        <v>3922.87</v>
      </c>
      <c r="G16" s="44" t="s">
        <v>6</v>
      </c>
      <c r="H16" s="44" t="s">
        <v>27</v>
      </c>
      <c r="I16" s="45">
        <v>3922.87</v>
      </c>
      <c r="J16" s="2">
        <f t="shared" si="12"/>
        <v>-80300</v>
      </c>
      <c r="K16" s="42">
        <f t="shared" si="13"/>
        <v>3922.87</v>
      </c>
      <c r="L16" s="42">
        <v>750</v>
      </c>
      <c r="M16" s="44" t="s">
        <v>6</v>
      </c>
      <c r="N16" s="44" t="s">
        <v>27</v>
      </c>
      <c r="O16" s="45">
        <v>4041.81</v>
      </c>
      <c r="P16" s="2">
        <f t="shared" si="14"/>
        <v>-80300</v>
      </c>
      <c r="Q16" s="42">
        <f t="shared" si="15"/>
        <v>4041.81</v>
      </c>
      <c r="U16" s="46" t="s">
        <v>6</v>
      </c>
      <c r="V16" s="46" t="s">
        <v>27</v>
      </c>
      <c r="W16" s="47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80" t="s">
        <v>4</v>
      </c>
      <c r="B17" s="48"/>
      <c r="C17" s="5"/>
      <c r="D17" s="49"/>
      <c r="E17" s="49">
        <v>135.6</v>
      </c>
      <c r="G17" s="44" t="s">
        <v>5</v>
      </c>
      <c r="H17" s="44" t="s">
        <v>28</v>
      </c>
      <c r="I17" s="45">
        <v>135.6</v>
      </c>
      <c r="J17" s="2" t="e">
        <f t="shared" si="12"/>
        <v>#VALUE!</v>
      </c>
      <c r="K17" s="42">
        <f t="shared" si="13"/>
        <v>135.6</v>
      </c>
      <c r="L17" s="42"/>
      <c r="M17" s="44" t="s">
        <v>5</v>
      </c>
      <c r="N17" s="44" t="s">
        <v>28</v>
      </c>
      <c r="O17" s="45">
        <v>135.6</v>
      </c>
      <c r="P17" s="2" t="e">
        <f t="shared" si="14"/>
        <v>#VALUE!</v>
      </c>
      <c r="Q17" s="42">
        <f t="shared" si="15"/>
        <v>135.6</v>
      </c>
      <c r="U17" s="46" t="s">
        <v>5</v>
      </c>
      <c r="V17" s="46" t="s">
        <v>28</v>
      </c>
      <c r="W17" s="47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92" t="s">
        <v>95</v>
      </c>
      <c r="B18" s="132" t="s">
        <v>96</v>
      </c>
      <c r="C18" s="5"/>
      <c r="D18" s="42"/>
      <c r="E18" s="42">
        <v>7616.62</v>
      </c>
      <c r="G18" s="44" t="s">
        <v>7</v>
      </c>
      <c r="H18" s="44" t="s">
        <v>26</v>
      </c>
      <c r="I18" s="45">
        <v>7616.62</v>
      </c>
      <c r="J18" s="2">
        <f t="shared" si="12"/>
        <v>-804</v>
      </c>
      <c r="K18" s="42">
        <f t="shared" si="13"/>
        <v>7616.62</v>
      </c>
      <c r="L18" s="42"/>
      <c r="M18" s="44" t="s">
        <v>7</v>
      </c>
      <c r="N18" s="44" t="s">
        <v>26</v>
      </c>
      <c r="O18" s="45">
        <v>7749.58</v>
      </c>
      <c r="P18" s="2">
        <f t="shared" si="14"/>
        <v>-804</v>
      </c>
      <c r="Q18" s="42">
        <f t="shared" si="15"/>
        <v>7749.58</v>
      </c>
      <c r="U18" s="46" t="s">
        <v>7</v>
      </c>
      <c r="V18" s="46" t="s">
        <v>26</v>
      </c>
      <c r="W18" s="47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64" t="s">
        <v>97</v>
      </c>
      <c r="B19" s="68" t="s">
        <v>98</v>
      </c>
      <c r="C19" s="5"/>
      <c r="D19" s="42"/>
      <c r="E19" s="42">
        <v>3922.87</v>
      </c>
      <c r="G19" s="44" t="s">
        <v>6</v>
      </c>
      <c r="H19" s="44" t="s">
        <v>27</v>
      </c>
      <c r="I19" s="45">
        <v>3922.87</v>
      </c>
      <c r="J19" s="2">
        <f t="shared" si="12"/>
        <v>-80400</v>
      </c>
      <c r="K19" s="42">
        <f t="shared" si="13"/>
        <v>3922.87</v>
      </c>
      <c r="L19" s="42">
        <v>750</v>
      </c>
      <c r="M19" s="44" t="s">
        <v>6</v>
      </c>
      <c r="N19" s="44" t="s">
        <v>27</v>
      </c>
      <c r="O19" s="45">
        <v>4041.81</v>
      </c>
      <c r="P19" s="2">
        <f t="shared" si="14"/>
        <v>-80400</v>
      </c>
      <c r="Q19" s="42">
        <f t="shared" si="15"/>
        <v>4041.81</v>
      </c>
      <c r="U19" s="46" t="s">
        <v>6</v>
      </c>
      <c r="V19" s="46" t="s">
        <v>27</v>
      </c>
      <c r="W19" s="47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80" t="s">
        <v>4</v>
      </c>
      <c r="B20" s="48"/>
      <c r="C20" s="5"/>
      <c r="D20" s="49"/>
      <c r="E20" s="49">
        <v>135.6</v>
      </c>
      <c r="G20" s="44" t="s">
        <v>5</v>
      </c>
      <c r="H20" s="44" t="s">
        <v>28</v>
      </c>
      <c r="I20" s="45">
        <v>135.6</v>
      </c>
      <c r="J20" s="2" t="e">
        <f t="shared" si="12"/>
        <v>#VALUE!</v>
      </c>
      <c r="K20" s="42">
        <f t="shared" si="13"/>
        <v>135.6</v>
      </c>
      <c r="L20" s="42"/>
      <c r="M20" s="44" t="s">
        <v>5</v>
      </c>
      <c r="N20" s="44" t="s">
        <v>28</v>
      </c>
      <c r="O20" s="45">
        <v>135.6</v>
      </c>
      <c r="P20" s="2" t="e">
        <f t="shared" si="14"/>
        <v>#VALUE!</v>
      </c>
      <c r="Q20" s="42">
        <f t="shared" si="15"/>
        <v>135.6</v>
      </c>
      <c r="U20" s="46" t="s">
        <v>5</v>
      </c>
      <c r="V20" s="46" t="s">
        <v>28</v>
      </c>
      <c r="W20" s="47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92" t="s">
        <v>0</v>
      </c>
      <c r="B21" s="132"/>
      <c r="C21" s="5"/>
      <c r="D21" s="42"/>
      <c r="E21" s="42">
        <v>7616.62</v>
      </c>
      <c r="G21" s="44" t="s">
        <v>7</v>
      </c>
      <c r="H21" s="44" t="s">
        <v>26</v>
      </c>
      <c r="I21" s="45">
        <v>7616.62</v>
      </c>
      <c r="J21" s="2" t="e">
        <f t="shared" ref="J21" si="18">G21-A21</f>
        <v>#VALUE!</v>
      </c>
      <c r="K21" s="42">
        <f t="shared" ref="K21" si="19">I21-C21</f>
        <v>7616.62</v>
      </c>
      <c r="L21" s="42"/>
      <c r="M21" s="44" t="s">
        <v>7</v>
      </c>
      <c r="N21" s="44" t="s">
        <v>26</v>
      </c>
      <c r="O21" s="45">
        <v>7749.58</v>
      </c>
      <c r="P21" s="2" t="e">
        <f t="shared" ref="P21" si="20">M21-A21</f>
        <v>#VALUE!</v>
      </c>
      <c r="Q21" s="42">
        <f t="shared" ref="Q21" si="21">O21-C21</f>
        <v>7749.58</v>
      </c>
      <c r="U21" s="46" t="s">
        <v>7</v>
      </c>
      <c r="V21" s="46" t="s">
        <v>26</v>
      </c>
      <c r="W21" s="47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188" t="s">
        <v>29</v>
      </c>
      <c r="B22" s="187"/>
      <c r="C22" s="9"/>
      <c r="G22" s="39" t="str">
        <f>""</f>
        <v/>
      </c>
      <c r="H22" s="39" t="str">
        <f>""</f>
        <v/>
      </c>
      <c r="I22" s="39" t="str">
        <f>""</f>
        <v/>
      </c>
      <c r="J22" s="2"/>
      <c r="M22" s="39" t="str">
        <f>""</f>
        <v/>
      </c>
      <c r="N22" s="40" t="str">
        <f>""</f>
        <v/>
      </c>
      <c r="O22" s="39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50"/>
      <c r="U23" s="51" t="s">
        <v>3</v>
      </c>
      <c r="V23" s="51" t="s">
        <v>30</v>
      </c>
      <c r="W23" s="52">
        <v>19998</v>
      </c>
      <c r="X23" s="31">
        <f>C23-W23</f>
        <v>-19998</v>
      </c>
      <c r="Y23" s="31">
        <f>U23-A23</f>
        <v>232</v>
      </c>
    </row>
    <row r="24" spans="1:25" ht="19.5" customHeight="1">
      <c r="Q24" s="50"/>
      <c r="U24" s="51" t="s">
        <v>2</v>
      </c>
      <c r="V24" s="51" t="s">
        <v>31</v>
      </c>
      <c r="W24" s="52">
        <v>19998</v>
      </c>
      <c r="X24" s="31">
        <f>C24-W24</f>
        <v>-19998</v>
      </c>
      <c r="Y24" s="31">
        <f>U24-A24</f>
        <v>23203</v>
      </c>
    </row>
    <row r="25" spans="1:25" ht="19.5" customHeight="1">
      <c r="Q25" s="50"/>
      <c r="U25" s="51" t="s">
        <v>1</v>
      </c>
      <c r="V25" s="51" t="s">
        <v>32</v>
      </c>
      <c r="W25" s="52">
        <v>19998</v>
      </c>
      <c r="X25" s="31">
        <f>C25-W25</f>
        <v>-19998</v>
      </c>
      <c r="Y25" s="31">
        <f>U25-A25</f>
        <v>2320301</v>
      </c>
    </row>
    <row r="26" spans="1:25" ht="19.5" customHeight="1">
      <c r="Q26" s="50"/>
    </row>
    <row r="27" spans="1:25" ht="19.5" customHeight="1">
      <c r="Q27" s="50"/>
    </row>
    <row r="28" spans="1:25" ht="19.5" customHeight="1">
      <c r="Q28" s="50"/>
    </row>
    <row r="29" spans="1:25" ht="19.5" customHeight="1">
      <c r="Q29" s="50"/>
    </row>
    <row r="30" spans="1:25" ht="19.5" customHeight="1">
      <c r="Q30" s="50"/>
    </row>
    <row r="31" spans="1:25" ht="19.5" customHeight="1">
      <c r="Q31" s="50"/>
    </row>
    <row r="32" spans="1:25" ht="19.5" customHeight="1">
      <c r="Q32" s="50"/>
    </row>
    <row r="33" spans="17:17" ht="19.5" customHeight="1">
      <c r="Q33" s="50"/>
    </row>
    <row r="34" spans="17:17" ht="19.5" customHeight="1">
      <c r="Q34" s="50"/>
    </row>
    <row r="35" spans="17:17" ht="19.5" customHeight="1">
      <c r="Q35" s="50"/>
    </row>
    <row r="36" spans="17:17" ht="19.5" customHeight="1">
      <c r="Q36" s="50"/>
    </row>
    <row r="37" spans="17:17" ht="19.5" customHeight="1">
      <c r="Q37" s="50"/>
    </row>
    <row r="38" spans="17:17" ht="19.5" customHeight="1">
      <c r="Q38" s="50"/>
    </row>
  </sheetData>
  <mergeCells count="2">
    <mergeCell ref="A2:C2"/>
    <mergeCell ref="A22:B2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opLeftCell="A4" workbookViewId="0">
      <selection activeCell="AB11" sqref="AB11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9.25" customHeight="1">
      <c r="A1" s="30" t="s">
        <v>33</v>
      </c>
    </row>
    <row r="2" spans="1:24" ht="28.5" customHeight="1">
      <c r="A2" s="176" t="s">
        <v>130</v>
      </c>
      <c r="B2" s="177"/>
      <c r="F2" s="31"/>
      <c r="G2" s="31"/>
      <c r="H2" s="31"/>
    </row>
    <row r="3" spans="1:24" s="3" customFormat="1" ht="21.75" customHeight="1">
      <c r="A3" s="4"/>
      <c r="B3" s="129" t="s">
        <v>19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3" t="s">
        <v>112</v>
      </c>
      <c r="B4" s="38" t="s">
        <v>34</v>
      </c>
      <c r="F4" s="39" t="s">
        <v>22</v>
      </c>
      <c r="G4" s="39" t="s">
        <v>23</v>
      </c>
      <c r="H4" s="39" t="s">
        <v>24</v>
      </c>
      <c r="I4" s="2"/>
      <c r="L4" s="39" t="s">
        <v>22</v>
      </c>
      <c r="M4" s="40" t="s">
        <v>23</v>
      </c>
      <c r="N4" s="39" t="s">
        <v>24</v>
      </c>
    </row>
    <row r="5" spans="1:24" s="4" customFormat="1" ht="39" customHeight="1">
      <c r="A5" s="154" t="s">
        <v>113</v>
      </c>
      <c r="B5" s="168" t="s">
        <v>187</v>
      </c>
      <c r="C5" s="4">
        <v>105429</v>
      </c>
      <c r="D5" s="4">
        <v>595734.14</v>
      </c>
      <c r="E5" s="4">
        <f>104401+13602</f>
        <v>118003</v>
      </c>
      <c r="F5" s="59" t="s">
        <v>8</v>
      </c>
      <c r="G5" s="59" t="s">
        <v>25</v>
      </c>
      <c r="H5" s="59">
        <v>596221.15</v>
      </c>
      <c r="I5" s="4" t="e">
        <f t="shared" ref="I5:I18" si="0">F5-A5</f>
        <v>#VALUE!</v>
      </c>
      <c r="J5" s="4">
        <f t="shared" ref="J5:J21" si="1">H5-B5</f>
        <v>594861.75</v>
      </c>
      <c r="K5" s="4">
        <v>75943</v>
      </c>
      <c r="L5" s="59" t="s">
        <v>8</v>
      </c>
      <c r="M5" s="59" t="s">
        <v>25</v>
      </c>
      <c r="N5" s="59">
        <v>643048.94999999995</v>
      </c>
      <c r="O5" s="4" t="e">
        <f t="shared" ref="O5:O18" si="2">L5-A5</f>
        <v>#VALUE!</v>
      </c>
      <c r="P5" s="4">
        <f t="shared" ref="P5:P21" si="3">N5-B5</f>
        <v>641689.54999999993</v>
      </c>
      <c r="R5" s="4">
        <v>717759</v>
      </c>
      <c r="T5" s="60" t="s">
        <v>8</v>
      </c>
      <c r="U5" s="60" t="s">
        <v>25</v>
      </c>
      <c r="V5" s="60">
        <v>659380.53</v>
      </c>
      <c r="W5" s="4">
        <f t="shared" ref="W5:W21" si="4">B5-V5</f>
        <v>-658021.13</v>
      </c>
      <c r="X5" s="4" t="e">
        <f t="shared" ref="X5:X18" si="5">T5-A5</f>
        <v>#VALUE!</v>
      </c>
    </row>
    <row r="6" spans="1:24" s="61" customFormat="1" ht="39" customHeight="1">
      <c r="A6" s="22" t="s">
        <v>114</v>
      </c>
      <c r="B6" s="171">
        <v>593</v>
      </c>
      <c r="D6" s="61">
        <v>7616.62</v>
      </c>
      <c r="F6" s="62" t="s">
        <v>7</v>
      </c>
      <c r="G6" s="62" t="s">
        <v>26</v>
      </c>
      <c r="H6" s="62">
        <v>7616.62</v>
      </c>
      <c r="I6" s="61" t="e">
        <f t="shared" si="0"/>
        <v>#VALUE!</v>
      </c>
      <c r="J6" s="61">
        <f t="shared" si="1"/>
        <v>7023.62</v>
      </c>
      <c r="L6" s="62" t="s">
        <v>7</v>
      </c>
      <c r="M6" s="62" t="s">
        <v>26</v>
      </c>
      <c r="N6" s="62">
        <v>7749.58</v>
      </c>
      <c r="O6" s="61" t="e">
        <f t="shared" si="2"/>
        <v>#VALUE!</v>
      </c>
      <c r="P6" s="61">
        <f t="shared" si="3"/>
        <v>7156.58</v>
      </c>
      <c r="T6" s="63" t="s">
        <v>7</v>
      </c>
      <c r="U6" s="63" t="s">
        <v>26</v>
      </c>
      <c r="V6" s="63">
        <v>8475.4699999999993</v>
      </c>
      <c r="W6" s="61">
        <f t="shared" si="4"/>
        <v>-7882.4699999999993</v>
      </c>
      <c r="X6" s="61" t="e">
        <f t="shared" si="5"/>
        <v>#VALUE!</v>
      </c>
    </row>
    <row r="7" spans="1:24" s="65" customFormat="1" ht="39" customHeight="1">
      <c r="A7" s="22" t="s">
        <v>177</v>
      </c>
      <c r="B7" s="171">
        <v>1.6</v>
      </c>
      <c r="D7" s="65">
        <v>3922.87</v>
      </c>
      <c r="F7" s="66" t="s">
        <v>6</v>
      </c>
      <c r="G7" s="66" t="s">
        <v>27</v>
      </c>
      <c r="H7" s="66">
        <v>3922.87</v>
      </c>
      <c r="I7" s="65" t="e">
        <f t="shared" si="0"/>
        <v>#VALUE!</v>
      </c>
      <c r="J7" s="65">
        <f t="shared" si="1"/>
        <v>3921.27</v>
      </c>
      <c r="K7" s="65">
        <v>750</v>
      </c>
      <c r="L7" s="66" t="s">
        <v>6</v>
      </c>
      <c r="M7" s="66" t="s">
        <v>27</v>
      </c>
      <c r="N7" s="66">
        <v>4041.81</v>
      </c>
      <c r="O7" s="65" t="e">
        <f t="shared" si="2"/>
        <v>#VALUE!</v>
      </c>
      <c r="P7" s="65">
        <f t="shared" si="3"/>
        <v>4040.21</v>
      </c>
      <c r="T7" s="67" t="s">
        <v>6</v>
      </c>
      <c r="U7" s="67" t="s">
        <v>27</v>
      </c>
      <c r="V7" s="67">
        <v>4680.9399999999996</v>
      </c>
      <c r="W7" s="65">
        <f t="shared" si="4"/>
        <v>-4679.3399999999992</v>
      </c>
      <c r="X7" s="65" t="e">
        <f t="shared" si="5"/>
        <v>#VALUE!</v>
      </c>
    </row>
    <row r="8" spans="1:24" s="65" customFormat="1" ht="39" customHeight="1">
      <c r="A8" s="22" t="s">
        <v>178</v>
      </c>
      <c r="B8" s="171">
        <v>50</v>
      </c>
      <c r="F8" s="66"/>
      <c r="G8" s="66"/>
      <c r="H8" s="66"/>
      <c r="L8" s="66"/>
      <c r="M8" s="66"/>
      <c r="N8" s="66"/>
      <c r="T8" s="67"/>
      <c r="U8" s="67"/>
      <c r="V8" s="67"/>
    </row>
    <row r="9" spans="1:24" s="65" customFormat="1" ht="39" customHeight="1">
      <c r="A9" s="22" t="s">
        <v>179</v>
      </c>
      <c r="B9" s="169">
        <v>33</v>
      </c>
      <c r="F9" s="66"/>
      <c r="G9" s="66"/>
      <c r="H9" s="66"/>
      <c r="L9" s="66"/>
      <c r="M9" s="66"/>
      <c r="N9" s="66"/>
      <c r="T9" s="67"/>
      <c r="U9" s="67"/>
      <c r="V9" s="67"/>
    </row>
    <row r="10" spans="1:24" s="65" customFormat="1" ht="39" customHeight="1">
      <c r="A10" s="22" t="s">
        <v>180</v>
      </c>
      <c r="B10" s="170">
        <v>120</v>
      </c>
      <c r="F10" s="66"/>
      <c r="G10" s="66"/>
      <c r="H10" s="66"/>
      <c r="L10" s="66"/>
      <c r="M10" s="66"/>
      <c r="N10" s="66"/>
      <c r="T10" s="67"/>
      <c r="U10" s="67"/>
      <c r="V10" s="67"/>
    </row>
    <row r="11" spans="1:24" s="65" customFormat="1" ht="39" customHeight="1">
      <c r="A11" s="22" t="s">
        <v>181</v>
      </c>
      <c r="B11" s="169">
        <v>228.9</v>
      </c>
      <c r="F11" s="66"/>
      <c r="G11" s="66"/>
      <c r="H11" s="66"/>
      <c r="L11" s="66"/>
      <c r="M11" s="66"/>
      <c r="N11" s="66"/>
      <c r="T11" s="67"/>
      <c r="U11" s="67"/>
      <c r="V11" s="67"/>
    </row>
    <row r="12" spans="1:24" s="65" customFormat="1" ht="39" customHeight="1">
      <c r="A12" s="22" t="s">
        <v>182</v>
      </c>
      <c r="B12" s="169">
        <v>89.7</v>
      </c>
      <c r="F12" s="66"/>
      <c r="G12" s="66"/>
      <c r="H12" s="66"/>
      <c r="L12" s="66"/>
      <c r="M12" s="66"/>
      <c r="N12" s="66"/>
      <c r="T12" s="67"/>
      <c r="U12" s="67"/>
      <c r="V12" s="67"/>
    </row>
    <row r="13" spans="1:24" s="65" customFormat="1" ht="39" customHeight="1">
      <c r="A13" s="22" t="s">
        <v>183</v>
      </c>
      <c r="B13" s="169">
        <v>175.5</v>
      </c>
      <c r="F13" s="66"/>
      <c r="G13" s="66"/>
      <c r="H13" s="66"/>
      <c r="L13" s="66"/>
      <c r="M13" s="66"/>
      <c r="N13" s="66"/>
      <c r="T13" s="67"/>
      <c r="U13" s="67"/>
      <c r="V13" s="67"/>
    </row>
    <row r="14" spans="1:24" s="65" customFormat="1" ht="39" customHeight="1">
      <c r="A14" s="22" t="s">
        <v>184</v>
      </c>
      <c r="B14" s="169">
        <v>23</v>
      </c>
      <c r="F14" s="66"/>
      <c r="G14" s="66"/>
      <c r="H14" s="66"/>
      <c r="L14" s="66"/>
      <c r="M14" s="66"/>
      <c r="N14" s="66"/>
      <c r="T14" s="67"/>
      <c r="U14" s="67"/>
      <c r="V14" s="67"/>
    </row>
    <row r="15" spans="1:24" s="65" customFormat="1" ht="39" customHeight="1">
      <c r="A15" s="22" t="s">
        <v>185</v>
      </c>
      <c r="B15" s="169">
        <v>1.6</v>
      </c>
      <c r="F15" s="66"/>
      <c r="G15" s="66"/>
      <c r="H15" s="66"/>
      <c r="L15" s="66"/>
      <c r="M15" s="66"/>
      <c r="N15" s="66"/>
      <c r="T15" s="67"/>
      <c r="U15" s="67"/>
      <c r="V15" s="67"/>
    </row>
    <row r="16" spans="1:24" s="65" customFormat="1" ht="39" customHeight="1">
      <c r="A16" s="22" t="s">
        <v>186</v>
      </c>
      <c r="B16" s="169">
        <v>43.1</v>
      </c>
      <c r="F16" s="66"/>
      <c r="G16" s="66"/>
      <c r="H16" s="66"/>
      <c r="L16" s="66"/>
      <c r="M16" s="66"/>
      <c r="N16" s="66"/>
      <c r="T16" s="67"/>
      <c r="U16" s="67"/>
      <c r="V16" s="67"/>
    </row>
    <row r="17" spans="1:24" s="3" customFormat="1" ht="39" customHeight="1">
      <c r="A17" s="154" t="s">
        <v>115</v>
      </c>
      <c r="B17" s="5"/>
      <c r="C17" s="42">
        <v>105429</v>
      </c>
      <c r="D17" s="43">
        <v>595734.14</v>
      </c>
      <c r="E17" s="3">
        <f>104401+13602</f>
        <v>118003</v>
      </c>
      <c r="F17" s="44" t="s">
        <v>8</v>
      </c>
      <c r="G17" s="44" t="s">
        <v>25</v>
      </c>
      <c r="H17" s="45">
        <v>596221.15</v>
      </c>
      <c r="I17" s="2" t="e">
        <f t="shared" si="0"/>
        <v>#VALUE!</v>
      </c>
      <c r="J17" s="42">
        <f t="shared" si="1"/>
        <v>596221.15</v>
      </c>
      <c r="K17" s="42">
        <v>75943</v>
      </c>
      <c r="L17" s="44" t="s">
        <v>8</v>
      </c>
      <c r="M17" s="44" t="s">
        <v>25</v>
      </c>
      <c r="N17" s="45">
        <v>643048.94999999995</v>
      </c>
      <c r="O17" s="2" t="e">
        <f t="shared" si="2"/>
        <v>#VALUE!</v>
      </c>
      <c r="P17" s="42">
        <f t="shared" si="3"/>
        <v>643048.94999999995</v>
      </c>
      <c r="R17" s="3">
        <v>717759</v>
      </c>
      <c r="T17" s="46" t="s">
        <v>8</v>
      </c>
      <c r="U17" s="46" t="s">
        <v>25</v>
      </c>
      <c r="V17" s="47">
        <v>659380.53</v>
      </c>
      <c r="W17" s="3">
        <f t="shared" si="4"/>
        <v>-659380.53</v>
      </c>
      <c r="X17" s="3" t="e">
        <f t="shared" si="5"/>
        <v>#VALUE!</v>
      </c>
    </row>
    <row r="18" spans="1:24" s="3" customFormat="1" ht="39" customHeight="1">
      <c r="A18" s="22" t="s">
        <v>116</v>
      </c>
      <c r="B18" s="5"/>
      <c r="C18" s="42"/>
      <c r="D18" s="42">
        <v>7616.62</v>
      </c>
      <c r="F18" s="44" t="s">
        <v>7</v>
      </c>
      <c r="G18" s="44" t="s">
        <v>26</v>
      </c>
      <c r="H18" s="45">
        <v>7616.62</v>
      </c>
      <c r="I18" s="2" t="e">
        <f t="shared" si="0"/>
        <v>#VALUE!</v>
      </c>
      <c r="J18" s="42">
        <f t="shared" si="1"/>
        <v>7616.62</v>
      </c>
      <c r="K18" s="42"/>
      <c r="L18" s="44" t="s">
        <v>7</v>
      </c>
      <c r="M18" s="44" t="s">
        <v>26</v>
      </c>
      <c r="N18" s="45">
        <v>7749.58</v>
      </c>
      <c r="O18" s="2" t="e">
        <f t="shared" si="2"/>
        <v>#VALUE!</v>
      </c>
      <c r="P18" s="42">
        <f t="shared" si="3"/>
        <v>7749.58</v>
      </c>
      <c r="T18" s="46" t="s">
        <v>7</v>
      </c>
      <c r="U18" s="46" t="s">
        <v>26</v>
      </c>
      <c r="V18" s="47">
        <v>8475.4699999999993</v>
      </c>
      <c r="W18" s="3">
        <f t="shared" si="4"/>
        <v>-8475.4699999999993</v>
      </c>
      <c r="X18" s="3" t="e">
        <f t="shared" si="5"/>
        <v>#VALUE!</v>
      </c>
    </row>
    <row r="19" spans="1:24" s="3" customFormat="1" ht="39" customHeight="1">
      <c r="A19" s="22" t="s">
        <v>117</v>
      </c>
      <c r="B19" s="5"/>
      <c r="C19" s="42"/>
      <c r="D19" s="42"/>
      <c r="F19" s="44"/>
      <c r="G19" s="44"/>
      <c r="H19" s="45"/>
      <c r="I19" s="2"/>
      <c r="J19" s="42"/>
      <c r="K19" s="42"/>
      <c r="L19" s="44"/>
      <c r="M19" s="44"/>
      <c r="N19" s="45"/>
      <c r="O19" s="2"/>
      <c r="P19" s="42"/>
      <c r="T19" s="46"/>
      <c r="U19" s="46"/>
      <c r="V19" s="47"/>
    </row>
    <row r="20" spans="1:24" s="3" customFormat="1" ht="39" customHeight="1">
      <c r="A20" s="68" t="s">
        <v>101</v>
      </c>
      <c r="B20" s="5"/>
      <c r="C20" s="42"/>
      <c r="D20" s="42">
        <v>3922.87</v>
      </c>
      <c r="F20" s="44" t="s">
        <v>6</v>
      </c>
      <c r="G20" s="44" t="s">
        <v>27</v>
      </c>
      <c r="H20" s="45">
        <v>3922.87</v>
      </c>
      <c r="I20" s="2" t="e">
        <f>F20-A20</f>
        <v>#VALUE!</v>
      </c>
      <c r="J20" s="42">
        <f t="shared" si="1"/>
        <v>3922.87</v>
      </c>
      <c r="K20" s="42">
        <v>750</v>
      </c>
      <c r="L20" s="44" t="s">
        <v>6</v>
      </c>
      <c r="M20" s="44" t="s">
        <v>27</v>
      </c>
      <c r="N20" s="45">
        <v>4041.81</v>
      </c>
      <c r="O20" s="2" t="e">
        <f>L20-A20</f>
        <v>#VALUE!</v>
      </c>
      <c r="P20" s="42">
        <f t="shared" si="3"/>
        <v>4041.81</v>
      </c>
      <c r="T20" s="46" t="s">
        <v>6</v>
      </c>
      <c r="U20" s="46" t="s">
        <v>27</v>
      </c>
      <c r="V20" s="47">
        <v>4680.9399999999996</v>
      </c>
      <c r="W20" s="3">
        <f t="shared" si="4"/>
        <v>-4680.9399999999996</v>
      </c>
      <c r="X20" s="3" t="e">
        <f>T20-A20</f>
        <v>#VALUE!</v>
      </c>
    </row>
    <row r="21" spans="1:24" s="3" customFormat="1" ht="39" customHeight="1">
      <c r="A21" s="68" t="s">
        <v>118</v>
      </c>
      <c r="B21" s="5"/>
      <c r="C21" s="42"/>
      <c r="D21" s="42">
        <v>3922.87</v>
      </c>
      <c r="F21" s="44" t="s">
        <v>6</v>
      </c>
      <c r="G21" s="44" t="s">
        <v>27</v>
      </c>
      <c r="H21" s="45">
        <v>3922.87</v>
      </c>
      <c r="I21" s="2" t="e">
        <f>F21-A21</f>
        <v>#VALUE!</v>
      </c>
      <c r="J21" s="42">
        <f t="shared" si="1"/>
        <v>3922.87</v>
      </c>
      <c r="K21" s="42">
        <v>750</v>
      </c>
      <c r="L21" s="44" t="s">
        <v>6</v>
      </c>
      <c r="M21" s="44" t="s">
        <v>27</v>
      </c>
      <c r="N21" s="45">
        <v>4041.81</v>
      </c>
      <c r="O21" s="2" t="e">
        <f>L21-A21</f>
        <v>#VALUE!</v>
      </c>
      <c r="P21" s="42">
        <f t="shared" si="3"/>
        <v>4041.81</v>
      </c>
      <c r="T21" s="46" t="s">
        <v>6</v>
      </c>
      <c r="U21" s="46" t="s">
        <v>27</v>
      </c>
      <c r="V21" s="47">
        <v>4680.9399999999996</v>
      </c>
      <c r="W21" s="3">
        <f t="shared" si="4"/>
        <v>-4680.9399999999996</v>
      </c>
      <c r="X21" s="3" t="e">
        <f>T21-A21</f>
        <v>#VALUE!</v>
      </c>
    </row>
    <row r="22" spans="1:24" s="3" customFormat="1" ht="39" customHeight="1">
      <c r="A22" s="136" t="s">
        <v>9</v>
      </c>
      <c r="B22" s="9"/>
      <c r="F22" s="39" t="str">
        <f>""</f>
        <v/>
      </c>
      <c r="G22" s="39" t="str">
        <f>""</f>
        <v/>
      </c>
      <c r="H22" s="39" t="str">
        <f>""</f>
        <v/>
      </c>
      <c r="I22" s="2"/>
      <c r="L22" s="39" t="str">
        <f>""</f>
        <v/>
      </c>
      <c r="M22" s="40" t="str">
        <f>""</f>
        <v/>
      </c>
      <c r="N22" s="39" t="str">
        <f>""</f>
        <v/>
      </c>
      <c r="V22" s="8" t="e">
        <f>V23+#REF!+#REF!+#REF!+#REF!+#REF!+#REF!+#REF!+#REF!+#REF!+#REF!+#REF!+#REF!+#REF!+#REF!+#REF!+#REF!+#REF!+#REF!+#REF!+#REF!</f>
        <v>#REF!</v>
      </c>
      <c r="W22" s="8" t="e">
        <f>W23+#REF!+#REF!+#REF!+#REF!+#REF!+#REF!+#REF!+#REF!+#REF!+#REF!+#REF!+#REF!+#REF!+#REF!+#REF!+#REF!+#REF!+#REF!+#REF!+#REF!</f>
        <v>#REF!</v>
      </c>
    </row>
    <row r="23" spans="1:24" ht="19.5" customHeight="1">
      <c r="P23" s="50"/>
      <c r="T23" s="51" t="s">
        <v>3</v>
      </c>
      <c r="U23" s="51" t="s">
        <v>30</v>
      </c>
      <c r="V23" s="52">
        <v>19998</v>
      </c>
      <c r="W23" s="31">
        <f>B23-V23</f>
        <v>-19998</v>
      </c>
      <c r="X23" s="31">
        <f>T23-A23</f>
        <v>232</v>
      </c>
    </row>
    <row r="24" spans="1:24" ht="19.5" customHeight="1">
      <c r="P24" s="50"/>
      <c r="T24" s="51" t="s">
        <v>2</v>
      </c>
      <c r="U24" s="51" t="s">
        <v>31</v>
      </c>
      <c r="V24" s="52">
        <v>19998</v>
      </c>
      <c r="W24" s="31">
        <f>B24-V24</f>
        <v>-19998</v>
      </c>
      <c r="X24" s="31">
        <f>T24-A24</f>
        <v>23203</v>
      </c>
    </row>
    <row r="25" spans="1:24" ht="19.5" customHeight="1">
      <c r="P25" s="50"/>
      <c r="T25" s="51" t="s">
        <v>1</v>
      </c>
      <c r="U25" s="51" t="s">
        <v>32</v>
      </c>
      <c r="V25" s="52">
        <v>19998</v>
      </c>
      <c r="W25" s="31">
        <f>B25-V25</f>
        <v>-19998</v>
      </c>
      <c r="X25" s="31">
        <f>T25-A25</f>
        <v>2320301</v>
      </c>
    </row>
    <row r="26" spans="1:24" ht="19.5" customHeight="1">
      <c r="P26" s="50"/>
    </row>
    <row r="27" spans="1:24" ht="19.5" customHeight="1">
      <c r="P27" s="50"/>
    </row>
    <row r="28" spans="1:24" ht="19.5" customHeight="1">
      <c r="P28" s="50"/>
    </row>
    <row r="29" spans="1:24" ht="19.5" customHeight="1">
      <c r="P29" s="50"/>
    </row>
    <row r="30" spans="1:24" ht="19.5" customHeight="1">
      <c r="P30" s="50"/>
    </row>
    <row r="31" spans="1:24" ht="19.5" customHeight="1">
      <c r="P31" s="50"/>
    </row>
    <row r="32" spans="1:24" ht="19.5" customHeight="1">
      <c r="P32" s="50"/>
    </row>
    <row r="33" spans="16:16" ht="19.5" customHeight="1">
      <c r="P33" s="50"/>
    </row>
    <row r="34" spans="16:16" ht="19.5" customHeight="1">
      <c r="P34" s="50"/>
    </row>
    <row r="35" spans="16:16" ht="19.5" customHeight="1">
      <c r="P35" s="50"/>
    </row>
    <row r="36" spans="16:16" ht="19.5" customHeight="1">
      <c r="P36" s="50"/>
    </row>
    <row r="37" spans="16:16" ht="19.5" customHeight="1">
      <c r="P37" s="50"/>
    </row>
    <row r="38" spans="16:16" ht="19.5" customHeight="1">
      <c r="P38" s="50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21"/>
  <sheetViews>
    <sheetView tabSelected="1" workbookViewId="0">
      <selection activeCell="AB19" sqref="AB19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31" hidden="1" customWidth="1"/>
    <col min="6" max="6" width="8.125" style="31" hidden="1" customWidth="1"/>
    <col min="7" max="7" width="9.625" style="32" hidden="1" customWidth="1"/>
    <col min="8" max="8" width="17.5" style="32" hidden="1" customWidth="1"/>
    <col min="9" max="9" width="12.5" style="33" hidden="1" customWidth="1"/>
    <col min="10" max="10" width="7" style="34" hidden="1" customWidth="1"/>
    <col min="11" max="12" width="7" style="31" hidden="1" customWidth="1"/>
    <col min="13" max="13" width="13.875" style="31" hidden="1" customWidth="1"/>
    <col min="14" max="14" width="7.875" style="31" hidden="1" customWidth="1"/>
    <col min="15" max="15" width="9.5" style="31" hidden="1" customWidth="1"/>
    <col min="16" max="16" width="6.875" style="31" hidden="1" customWidth="1"/>
    <col min="17" max="17" width="9" style="31" hidden="1" customWidth="1"/>
    <col min="18" max="18" width="5.875" style="31" hidden="1" customWidth="1"/>
    <col min="19" max="19" width="5.25" style="31" hidden="1" customWidth="1"/>
    <col min="20" max="20" width="6.5" style="31" hidden="1" customWidth="1"/>
    <col min="21" max="22" width="7" style="31" hidden="1" customWidth="1"/>
    <col min="23" max="23" width="10.625" style="31" hidden="1" customWidth="1"/>
    <col min="24" max="24" width="10.5" style="31" hidden="1" customWidth="1"/>
    <col min="25" max="25" width="7" style="31" hidden="1" customWidth="1"/>
    <col min="26" max="16384" width="7" style="31"/>
  </cols>
  <sheetData>
    <row r="1" spans="1:25" ht="29.25" customHeight="1">
      <c r="A1" s="30" t="s">
        <v>103</v>
      </c>
    </row>
    <row r="2" spans="1:25" ht="28.5" customHeight="1">
      <c r="A2" s="176" t="s">
        <v>131</v>
      </c>
      <c r="B2" s="178"/>
      <c r="C2" s="177"/>
      <c r="G2" s="31"/>
      <c r="H2" s="31"/>
      <c r="I2" s="31"/>
    </row>
    <row r="3" spans="1:25" s="3" customFormat="1" ht="21.75" customHeight="1">
      <c r="A3" s="4"/>
      <c r="C3" s="129" t="s">
        <v>19</v>
      </c>
      <c r="E3" s="3">
        <v>12.11</v>
      </c>
      <c r="G3" s="3">
        <v>12.22</v>
      </c>
      <c r="J3" s="2"/>
      <c r="M3" s="3">
        <v>1.2</v>
      </c>
    </row>
    <row r="4" spans="1:25" s="3" customFormat="1" ht="39" customHeight="1">
      <c r="A4" s="36" t="s">
        <v>20</v>
      </c>
      <c r="B4" s="37" t="s">
        <v>21</v>
      </c>
      <c r="C4" s="38" t="s">
        <v>34</v>
      </c>
      <c r="G4" s="39" t="s">
        <v>22</v>
      </c>
      <c r="H4" s="39" t="s">
        <v>23</v>
      </c>
      <c r="I4" s="39" t="s">
        <v>24</v>
      </c>
      <c r="J4" s="2"/>
      <c r="M4" s="39" t="s">
        <v>22</v>
      </c>
      <c r="N4" s="40" t="s">
        <v>23</v>
      </c>
      <c r="O4" s="39" t="s">
        <v>24</v>
      </c>
    </row>
    <row r="5" spans="1:25" s="4" customFormat="1" ht="21" customHeight="1">
      <c r="A5" s="173">
        <v>201</v>
      </c>
      <c r="B5" s="166" t="s">
        <v>297</v>
      </c>
      <c r="C5" s="212">
        <f>SUM(C6,C12,C19,C24,C26,C28,C31,C33,C37)</f>
        <v>592.99999999999989</v>
      </c>
      <c r="D5" s="4">
        <v>105429</v>
      </c>
      <c r="E5" s="4">
        <v>595734.14</v>
      </c>
      <c r="F5" s="4">
        <f>104401+13602</f>
        <v>118003</v>
      </c>
      <c r="G5" s="59" t="s">
        <v>8</v>
      </c>
      <c r="H5" s="59" t="s">
        <v>25</v>
      </c>
      <c r="I5" s="59">
        <v>596221.15</v>
      </c>
      <c r="J5" s="4">
        <f t="shared" ref="J5:J53" si="0">G5-A5</f>
        <v>0</v>
      </c>
      <c r="K5" s="4">
        <f t="shared" ref="K5:K53" si="1">I5-C5</f>
        <v>595628.15</v>
      </c>
      <c r="L5" s="4">
        <v>75943</v>
      </c>
      <c r="M5" s="59" t="s">
        <v>8</v>
      </c>
      <c r="N5" s="59" t="s">
        <v>25</v>
      </c>
      <c r="O5" s="59">
        <v>643048.94999999995</v>
      </c>
      <c r="P5" s="4">
        <f t="shared" ref="P5:P53" si="2">M5-A5</f>
        <v>0</v>
      </c>
      <c r="Q5" s="4">
        <f t="shared" ref="Q5:Q53" si="3">O5-C5</f>
        <v>642455.94999999995</v>
      </c>
      <c r="S5" s="4">
        <v>717759</v>
      </c>
      <c r="U5" s="60" t="s">
        <v>8</v>
      </c>
      <c r="V5" s="60" t="s">
        <v>25</v>
      </c>
      <c r="W5" s="60">
        <v>659380.53</v>
      </c>
      <c r="X5" s="4">
        <f t="shared" ref="X5:X53" si="4">C5-W5</f>
        <v>-658787.53</v>
      </c>
      <c r="Y5" s="4">
        <f t="shared" ref="Y5:Y53" si="5">U5-A5</f>
        <v>0</v>
      </c>
    </row>
    <row r="6" spans="1:25" s="61" customFormat="1" ht="21" customHeight="1">
      <c r="A6" s="172">
        <v>20101</v>
      </c>
      <c r="B6" s="167" t="s">
        <v>188</v>
      </c>
      <c r="C6" s="212">
        <f>SUM(C7:C11)</f>
        <v>5.5</v>
      </c>
      <c r="E6" s="61">
        <v>7616.62</v>
      </c>
      <c r="G6" s="62" t="s">
        <v>7</v>
      </c>
      <c r="H6" s="62" t="s">
        <v>26</v>
      </c>
      <c r="I6" s="62">
        <v>7616.62</v>
      </c>
      <c r="J6" s="61">
        <f t="shared" si="0"/>
        <v>0</v>
      </c>
      <c r="K6" s="61">
        <f t="shared" si="1"/>
        <v>7611.12</v>
      </c>
      <c r="M6" s="62" t="s">
        <v>7</v>
      </c>
      <c r="N6" s="62" t="s">
        <v>26</v>
      </c>
      <c r="O6" s="62">
        <v>7749.58</v>
      </c>
      <c r="P6" s="61">
        <f t="shared" si="2"/>
        <v>0</v>
      </c>
      <c r="Q6" s="61">
        <f t="shared" si="3"/>
        <v>7744.08</v>
      </c>
      <c r="U6" s="63" t="s">
        <v>7</v>
      </c>
      <c r="V6" s="63" t="s">
        <v>26</v>
      </c>
      <c r="W6" s="63">
        <v>8475.4699999999993</v>
      </c>
      <c r="X6" s="61">
        <f t="shared" si="4"/>
        <v>-8469.9699999999993</v>
      </c>
      <c r="Y6" s="61">
        <f t="shared" si="5"/>
        <v>0</v>
      </c>
    </row>
    <row r="7" spans="1:25" s="65" customFormat="1" ht="21" customHeight="1">
      <c r="A7" s="172">
        <v>2010101</v>
      </c>
      <c r="B7" s="167" t="s">
        <v>189</v>
      </c>
      <c r="C7" s="213">
        <v>5.5</v>
      </c>
      <c r="E7" s="65">
        <v>3922.87</v>
      </c>
      <c r="G7" s="66" t="s">
        <v>6</v>
      </c>
      <c r="H7" s="66" t="s">
        <v>27</v>
      </c>
      <c r="I7" s="66">
        <v>3922.87</v>
      </c>
      <c r="J7" s="65">
        <f t="shared" si="0"/>
        <v>0</v>
      </c>
      <c r="K7" s="65">
        <f t="shared" si="1"/>
        <v>3917.37</v>
      </c>
      <c r="L7" s="65">
        <v>750</v>
      </c>
      <c r="M7" s="66" t="s">
        <v>6</v>
      </c>
      <c r="N7" s="66" t="s">
        <v>27</v>
      </c>
      <c r="O7" s="66">
        <v>4041.81</v>
      </c>
      <c r="P7" s="65">
        <f t="shared" si="2"/>
        <v>0</v>
      </c>
      <c r="Q7" s="65">
        <f t="shared" si="3"/>
        <v>4036.31</v>
      </c>
      <c r="U7" s="67" t="s">
        <v>6</v>
      </c>
      <c r="V7" s="67" t="s">
        <v>27</v>
      </c>
      <c r="W7" s="67">
        <v>4680.9399999999996</v>
      </c>
      <c r="X7" s="65">
        <f t="shared" si="4"/>
        <v>-4675.4399999999996</v>
      </c>
      <c r="Y7" s="65">
        <f t="shared" si="5"/>
        <v>0</v>
      </c>
    </row>
    <row r="8" spans="1:25" s="65" customFormat="1" ht="21" hidden="1" customHeight="1">
      <c r="A8" s="172">
        <v>2010104</v>
      </c>
      <c r="B8" s="167" t="s">
        <v>191</v>
      </c>
      <c r="C8" s="213"/>
      <c r="G8" s="66"/>
      <c r="H8" s="66"/>
      <c r="I8" s="66"/>
      <c r="M8" s="66"/>
      <c r="N8" s="66"/>
      <c r="O8" s="66"/>
      <c r="U8" s="67"/>
      <c r="V8" s="67"/>
      <c r="W8" s="67"/>
    </row>
    <row r="9" spans="1:25" s="65" customFormat="1" ht="21" hidden="1" customHeight="1">
      <c r="A9" s="172">
        <v>2010106</v>
      </c>
      <c r="B9" s="167" t="s">
        <v>192</v>
      </c>
      <c r="C9" s="213"/>
      <c r="G9" s="66"/>
      <c r="H9" s="66"/>
      <c r="I9" s="66"/>
      <c r="M9" s="66"/>
      <c r="N9" s="66"/>
      <c r="O9" s="66"/>
      <c r="U9" s="67"/>
      <c r="V9" s="67"/>
      <c r="W9" s="67"/>
    </row>
    <row r="10" spans="1:25" s="65" customFormat="1" ht="21" hidden="1" customHeight="1">
      <c r="A10" s="172">
        <v>2010107</v>
      </c>
      <c r="B10" s="167" t="s">
        <v>298</v>
      </c>
      <c r="C10" s="213"/>
      <c r="G10" s="66"/>
      <c r="H10" s="66"/>
      <c r="I10" s="66"/>
      <c r="M10" s="66"/>
      <c r="N10" s="66"/>
      <c r="O10" s="66"/>
      <c r="U10" s="67"/>
      <c r="V10" s="67"/>
      <c r="W10" s="67"/>
    </row>
    <row r="11" spans="1:25" s="65" customFormat="1" ht="21" hidden="1" customHeight="1">
      <c r="A11" s="172">
        <v>2010108</v>
      </c>
      <c r="B11" s="167" t="s">
        <v>193</v>
      </c>
      <c r="C11" s="213"/>
      <c r="G11" s="66"/>
      <c r="H11" s="66"/>
      <c r="I11" s="66"/>
      <c r="M11" s="66"/>
      <c r="N11" s="66"/>
      <c r="O11" s="66"/>
      <c r="U11" s="67"/>
      <c r="V11" s="67"/>
      <c r="W11" s="67"/>
    </row>
    <row r="12" spans="1:25" s="65" customFormat="1" ht="21" customHeight="1">
      <c r="A12" s="172">
        <v>20103</v>
      </c>
      <c r="B12" s="167" t="s">
        <v>299</v>
      </c>
      <c r="C12" s="212">
        <f>SUM(C13:C18)</f>
        <v>509.3</v>
      </c>
      <c r="G12" s="66"/>
      <c r="H12" s="66"/>
      <c r="I12" s="66"/>
      <c r="M12" s="66"/>
      <c r="N12" s="66"/>
      <c r="O12" s="66"/>
      <c r="U12" s="67"/>
      <c r="V12" s="67"/>
      <c r="W12" s="67"/>
    </row>
    <row r="13" spans="1:25" s="65" customFormat="1" ht="21" customHeight="1">
      <c r="A13" s="172">
        <v>2010301</v>
      </c>
      <c r="B13" s="167" t="s">
        <v>189</v>
      </c>
      <c r="C13" s="213">
        <v>270</v>
      </c>
      <c r="G13" s="66"/>
      <c r="H13" s="66"/>
      <c r="I13" s="66"/>
      <c r="M13" s="66"/>
      <c r="N13" s="66"/>
      <c r="O13" s="66"/>
      <c r="U13" s="67"/>
      <c r="V13" s="67"/>
      <c r="W13" s="67"/>
    </row>
    <row r="14" spans="1:25" s="65" customFormat="1" ht="21" customHeight="1">
      <c r="A14" s="172">
        <v>2010302</v>
      </c>
      <c r="B14" s="167" t="s">
        <v>190</v>
      </c>
      <c r="C14" s="213">
        <v>49.1</v>
      </c>
      <c r="G14" s="66"/>
      <c r="H14" s="66"/>
      <c r="I14" s="66"/>
      <c r="M14" s="66"/>
      <c r="N14" s="66"/>
      <c r="O14" s="66"/>
      <c r="U14" s="67"/>
      <c r="V14" s="67"/>
      <c r="W14" s="67"/>
    </row>
    <row r="15" spans="1:25" s="65" customFormat="1" ht="21" hidden="1" customHeight="1">
      <c r="A15" s="172">
        <v>2010305</v>
      </c>
      <c r="B15" s="167" t="s">
        <v>195</v>
      </c>
      <c r="C15" s="213"/>
      <c r="G15" s="66"/>
      <c r="H15" s="66"/>
      <c r="I15" s="66"/>
      <c r="M15" s="66"/>
      <c r="N15" s="66"/>
      <c r="O15" s="66"/>
      <c r="U15" s="67"/>
      <c r="V15" s="67"/>
      <c r="W15" s="67"/>
    </row>
    <row r="16" spans="1:25" s="65" customFormat="1" ht="21" hidden="1" customHeight="1">
      <c r="A16" s="172">
        <v>2010308</v>
      </c>
      <c r="B16" s="167" t="s">
        <v>196</v>
      </c>
      <c r="C16" s="213"/>
      <c r="G16" s="66"/>
      <c r="H16" s="66"/>
      <c r="I16" s="66"/>
      <c r="M16" s="66"/>
      <c r="N16" s="66"/>
      <c r="O16" s="66"/>
      <c r="U16" s="67"/>
      <c r="V16" s="67"/>
      <c r="W16" s="67"/>
    </row>
    <row r="17" spans="1:23" s="65" customFormat="1" ht="21" customHeight="1">
      <c r="A17" s="172">
        <v>2010350</v>
      </c>
      <c r="B17" s="167" t="s">
        <v>194</v>
      </c>
      <c r="C17" s="213">
        <v>190.2</v>
      </c>
      <c r="G17" s="66"/>
      <c r="H17" s="66"/>
      <c r="I17" s="66"/>
      <c r="M17" s="66"/>
      <c r="N17" s="66"/>
      <c r="O17" s="66"/>
      <c r="U17" s="67"/>
      <c r="V17" s="67"/>
      <c r="W17" s="67"/>
    </row>
    <row r="18" spans="1:23" s="65" customFormat="1" ht="21" hidden="1" customHeight="1">
      <c r="A18" s="172">
        <v>2010399</v>
      </c>
      <c r="B18" s="167" t="s">
        <v>300</v>
      </c>
      <c r="C18" s="213"/>
      <c r="G18" s="66"/>
      <c r="H18" s="66"/>
      <c r="I18" s="66"/>
      <c r="M18" s="66"/>
      <c r="N18" s="66"/>
      <c r="O18" s="66"/>
      <c r="U18" s="67"/>
      <c r="V18" s="67"/>
      <c r="W18" s="67"/>
    </row>
    <row r="19" spans="1:23" s="65" customFormat="1" ht="21" customHeight="1">
      <c r="A19" s="172">
        <v>20106</v>
      </c>
      <c r="B19" s="167" t="s">
        <v>198</v>
      </c>
      <c r="C19" s="212">
        <f>SUM(C20:C23)</f>
        <v>59.8</v>
      </c>
      <c r="G19" s="66"/>
      <c r="H19" s="66"/>
      <c r="I19" s="66"/>
      <c r="M19" s="66"/>
      <c r="N19" s="66"/>
      <c r="O19" s="66"/>
      <c r="U19" s="67"/>
      <c r="V19" s="67"/>
      <c r="W19" s="67"/>
    </row>
    <row r="20" spans="1:23" s="65" customFormat="1" ht="21" hidden="1" customHeight="1">
      <c r="A20" s="172">
        <v>2010601</v>
      </c>
      <c r="B20" s="167" t="s">
        <v>189</v>
      </c>
      <c r="C20" s="213"/>
      <c r="G20" s="66"/>
      <c r="H20" s="66"/>
      <c r="I20" s="66"/>
      <c r="M20" s="66"/>
      <c r="N20" s="66"/>
      <c r="O20" s="66"/>
      <c r="U20" s="67"/>
      <c r="V20" s="67"/>
      <c r="W20" s="67"/>
    </row>
    <row r="21" spans="1:23" s="65" customFormat="1" ht="21" hidden="1" customHeight="1">
      <c r="A21" s="172">
        <v>2010602</v>
      </c>
      <c r="B21" s="167" t="s">
        <v>190</v>
      </c>
      <c r="C21" s="213"/>
      <c r="G21" s="66"/>
      <c r="H21" s="66"/>
      <c r="I21" s="66"/>
      <c r="M21" s="66"/>
      <c r="N21" s="66"/>
      <c r="O21" s="66"/>
      <c r="U21" s="67"/>
      <c r="V21" s="67"/>
      <c r="W21" s="67"/>
    </row>
    <row r="22" spans="1:23" s="65" customFormat="1" ht="21" customHeight="1">
      <c r="A22" s="172">
        <v>2010650</v>
      </c>
      <c r="B22" s="167" t="s">
        <v>194</v>
      </c>
      <c r="C22" s="213">
        <v>50.8</v>
      </c>
      <c r="G22" s="66"/>
      <c r="H22" s="66"/>
      <c r="I22" s="66"/>
      <c r="M22" s="66"/>
      <c r="N22" s="66"/>
      <c r="O22" s="66"/>
      <c r="U22" s="67"/>
      <c r="V22" s="67"/>
      <c r="W22" s="67"/>
    </row>
    <row r="23" spans="1:23" s="65" customFormat="1" ht="21" customHeight="1">
      <c r="A23" s="172">
        <v>2010699</v>
      </c>
      <c r="B23" s="167" t="s">
        <v>197</v>
      </c>
      <c r="C23" s="213">
        <v>9</v>
      </c>
      <c r="G23" s="66"/>
      <c r="H23" s="66"/>
      <c r="I23" s="66"/>
      <c r="M23" s="66"/>
      <c r="N23" s="66"/>
      <c r="O23" s="66"/>
      <c r="U23" s="67"/>
      <c r="V23" s="67"/>
      <c r="W23" s="67"/>
    </row>
    <row r="24" spans="1:23" s="65" customFormat="1" ht="21" customHeight="1">
      <c r="A24" s="172">
        <v>20107</v>
      </c>
      <c r="B24" s="167" t="s">
        <v>199</v>
      </c>
      <c r="C24" s="212">
        <f>SUM(C25)</f>
        <v>0</v>
      </c>
      <c r="G24" s="66"/>
      <c r="H24" s="66"/>
      <c r="I24" s="66"/>
      <c r="M24" s="66"/>
      <c r="N24" s="66"/>
      <c r="O24" s="66"/>
      <c r="U24" s="67"/>
      <c r="V24" s="67"/>
      <c r="W24" s="67"/>
    </row>
    <row r="25" spans="1:23" s="65" customFormat="1" ht="21" customHeight="1">
      <c r="A25" s="172">
        <v>2010701</v>
      </c>
      <c r="B25" s="167" t="s">
        <v>189</v>
      </c>
      <c r="C25" s="213"/>
      <c r="G25" s="66"/>
      <c r="H25" s="66"/>
      <c r="I25" s="66"/>
      <c r="M25" s="66"/>
      <c r="N25" s="66"/>
      <c r="O25" s="66"/>
      <c r="U25" s="67"/>
      <c r="V25" s="67"/>
      <c r="W25" s="67"/>
    </row>
    <row r="26" spans="1:23" s="65" customFormat="1" ht="21" customHeight="1">
      <c r="A26" s="172">
        <v>20111</v>
      </c>
      <c r="B26" s="167" t="s">
        <v>200</v>
      </c>
      <c r="C26" s="212">
        <f>SUM(C27)</f>
        <v>1.5</v>
      </c>
      <c r="G26" s="66"/>
      <c r="H26" s="66"/>
      <c r="I26" s="66"/>
      <c r="M26" s="66"/>
      <c r="N26" s="66"/>
      <c r="O26" s="66"/>
      <c r="U26" s="67"/>
      <c r="V26" s="67"/>
      <c r="W26" s="67"/>
    </row>
    <row r="27" spans="1:23" s="65" customFormat="1" ht="21" customHeight="1">
      <c r="A27" s="172">
        <v>2011101</v>
      </c>
      <c r="B27" s="167" t="s">
        <v>189</v>
      </c>
      <c r="C27" s="213">
        <v>1.5</v>
      </c>
      <c r="G27" s="66"/>
      <c r="H27" s="66"/>
      <c r="I27" s="66"/>
      <c r="M27" s="66"/>
      <c r="N27" s="66"/>
      <c r="O27" s="66"/>
      <c r="U27" s="67"/>
      <c r="V27" s="67"/>
      <c r="W27" s="67"/>
    </row>
    <row r="28" spans="1:23" s="65" customFormat="1" ht="21" customHeight="1">
      <c r="A28" s="172">
        <v>20124</v>
      </c>
      <c r="B28" s="167" t="s">
        <v>201</v>
      </c>
      <c r="C28" s="212">
        <f>SUM(C29:C30)</f>
        <v>0</v>
      </c>
      <c r="G28" s="66"/>
      <c r="H28" s="66"/>
      <c r="I28" s="66"/>
      <c r="M28" s="66"/>
      <c r="N28" s="66"/>
      <c r="O28" s="66"/>
      <c r="U28" s="67"/>
      <c r="V28" s="67"/>
      <c r="W28" s="67"/>
    </row>
    <row r="29" spans="1:23" s="65" customFormat="1" ht="21" customHeight="1">
      <c r="A29" s="172">
        <v>2012402</v>
      </c>
      <c r="B29" s="167" t="s">
        <v>190</v>
      </c>
      <c r="C29" s="213"/>
      <c r="G29" s="66"/>
      <c r="H29" s="66"/>
      <c r="I29" s="66"/>
      <c r="M29" s="66"/>
      <c r="N29" s="66"/>
      <c r="O29" s="66"/>
      <c r="U29" s="67"/>
      <c r="V29" s="67"/>
      <c r="W29" s="67"/>
    </row>
    <row r="30" spans="1:23" s="65" customFormat="1" ht="21" customHeight="1">
      <c r="A30" s="172">
        <v>2012404</v>
      </c>
      <c r="B30" s="167" t="s">
        <v>202</v>
      </c>
      <c r="C30" s="213"/>
      <c r="G30" s="66"/>
      <c r="H30" s="66"/>
      <c r="I30" s="66"/>
      <c r="M30" s="66"/>
      <c r="N30" s="66"/>
      <c r="O30" s="66"/>
      <c r="U30" s="67"/>
      <c r="V30" s="67"/>
      <c r="W30" s="67"/>
    </row>
    <row r="31" spans="1:23" s="65" customFormat="1" ht="21" customHeight="1">
      <c r="A31" s="172">
        <v>20129</v>
      </c>
      <c r="B31" s="167" t="s">
        <v>203</v>
      </c>
      <c r="C31" s="212">
        <f>SUM(C32)</f>
        <v>10.5</v>
      </c>
      <c r="G31" s="66"/>
      <c r="H31" s="66"/>
      <c r="I31" s="66"/>
      <c r="M31" s="66"/>
      <c r="N31" s="66"/>
      <c r="O31" s="66"/>
      <c r="U31" s="67"/>
      <c r="V31" s="67"/>
      <c r="W31" s="67"/>
    </row>
    <row r="32" spans="1:23" s="65" customFormat="1" ht="21" customHeight="1">
      <c r="A32" s="172">
        <v>2012901</v>
      </c>
      <c r="B32" s="167" t="s">
        <v>189</v>
      </c>
      <c r="C32" s="213">
        <v>10.5</v>
      </c>
      <c r="G32" s="66"/>
      <c r="H32" s="66"/>
      <c r="I32" s="66"/>
      <c r="M32" s="66"/>
      <c r="N32" s="66"/>
      <c r="O32" s="66"/>
      <c r="U32" s="67"/>
      <c r="V32" s="67"/>
      <c r="W32" s="67"/>
    </row>
    <row r="33" spans="1:23" s="65" customFormat="1" ht="21" customHeight="1">
      <c r="A33" s="172">
        <v>20131</v>
      </c>
      <c r="B33" s="167" t="s">
        <v>301</v>
      </c>
      <c r="C33" s="212">
        <f>SUM(C34:C36)</f>
        <v>6.4</v>
      </c>
      <c r="G33" s="66"/>
      <c r="H33" s="66"/>
      <c r="I33" s="66"/>
      <c r="M33" s="66"/>
      <c r="N33" s="66"/>
      <c r="O33" s="66"/>
      <c r="U33" s="67"/>
      <c r="V33" s="67"/>
      <c r="W33" s="67"/>
    </row>
    <row r="34" spans="1:23" s="65" customFormat="1" ht="21" customHeight="1">
      <c r="A34" s="172">
        <v>2013101</v>
      </c>
      <c r="B34" s="167" t="s">
        <v>189</v>
      </c>
      <c r="C34" s="213">
        <v>6.4</v>
      </c>
      <c r="G34" s="66"/>
      <c r="H34" s="66"/>
      <c r="I34" s="66"/>
      <c r="M34" s="66"/>
      <c r="N34" s="66"/>
      <c r="O34" s="66"/>
      <c r="U34" s="67"/>
      <c r="V34" s="67"/>
      <c r="W34" s="67"/>
    </row>
    <row r="35" spans="1:23" s="65" customFormat="1" ht="21" hidden="1" customHeight="1">
      <c r="A35" s="172">
        <v>2013102</v>
      </c>
      <c r="B35" s="167" t="s">
        <v>190</v>
      </c>
      <c r="C35" s="213"/>
      <c r="G35" s="66"/>
      <c r="H35" s="66"/>
      <c r="I35" s="66"/>
      <c r="M35" s="66"/>
      <c r="N35" s="66"/>
      <c r="O35" s="66"/>
      <c r="U35" s="67"/>
      <c r="V35" s="67"/>
      <c r="W35" s="67"/>
    </row>
    <row r="36" spans="1:23" s="65" customFormat="1" ht="21" hidden="1" customHeight="1">
      <c r="A36" s="172">
        <v>2013105</v>
      </c>
      <c r="B36" s="167" t="s">
        <v>204</v>
      </c>
      <c r="C36" s="213"/>
      <c r="G36" s="66"/>
      <c r="H36" s="66"/>
      <c r="I36" s="66"/>
      <c r="M36" s="66"/>
      <c r="N36" s="66"/>
      <c r="O36" s="66"/>
      <c r="U36" s="67"/>
      <c r="V36" s="67"/>
      <c r="W36" s="67"/>
    </row>
    <row r="37" spans="1:23" s="65" customFormat="1" ht="21" hidden="1" customHeight="1">
      <c r="A37" s="172">
        <v>20132</v>
      </c>
      <c r="B37" s="167" t="s">
        <v>302</v>
      </c>
      <c r="C37" s="212">
        <f>SUM(C38)</f>
        <v>0</v>
      </c>
      <c r="G37" s="66"/>
      <c r="H37" s="66"/>
      <c r="I37" s="66"/>
      <c r="M37" s="66"/>
      <c r="N37" s="66"/>
      <c r="O37" s="66"/>
      <c r="U37" s="67"/>
      <c r="V37" s="67"/>
      <c r="W37" s="67"/>
    </row>
    <row r="38" spans="1:23" s="65" customFormat="1" ht="21" hidden="1" customHeight="1">
      <c r="A38" s="172">
        <v>2013202</v>
      </c>
      <c r="B38" s="167" t="s">
        <v>190</v>
      </c>
      <c r="C38" s="213"/>
      <c r="G38" s="66"/>
      <c r="H38" s="66"/>
      <c r="I38" s="66"/>
      <c r="M38" s="66"/>
      <c r="N38" s="66"/>
      <c r="O38" s="66"/>
      <c r="U38" s="67"/>
      <c r="V38" s="67"/>
      <c r="W38" s="67"/>
    </row>
    <row r="39" spans="1:23" s="65" customFormat="1" ht="21" hidden="1" customHeight="1">
      <c r="A39" s="172">
        <v>203</v>
      </c>
      <c r="B39" s="167" t="s">
        <v>303</v>
      </c>
      <c r="C39" s="212">
        <f>SUM(C40,C42,C44)</f>
        <v>0</v>
      </c>
      <c r="G39" s="66"/>
      <c r="H39" s="66"/>
      <c r="I39" s="66"/>
      <c r="M39" s="66"/>
      <c r="N39" s="66"/>
      <c r="O39" s="66"/>
      <c r="U39" s="67"/>
      <c r="V39" s="67"/>
      <c r="W39" s="67"/>
    </row>
    <row r="40" spans="1:23" s="65" customFormat="1" ht="21" hidden="1" customHeight="1">
      <c r="A40" s="173">
        <v>20301</v>
      </c>
      <c r="B40" s="166" t="s">
        <v>304</v>
      </c>
      <c r="C40" s="212">
        <f>SUM(C41)</f>
        <v>0</v>
      </c>
      <c r="G40" s="66"/>
      <c r="H40" s="66"/>
      <c r="I40" s="66"/>
      <c r="M40" s="66"/>
      <c r="N40" s="66"/>
      <c r="O40" s="66"/>
      <c r="U40" s="67"/>
      <c r="V40" s="67"/>
      <c r="W40" s="67"/>
    </row>
    <row r="41" spans="1:23" s="65" customFormat="1" ht="21" hidden="1" customHeight="1">
      <c r="A41" s="172">
        <v>2030101</v>
      </c>
      <c r="B41" s="167" t="s">
        <v>305</v>
      </c>
      <c r="C41" s="213"/>
      <c r="G41" s="66"/>
      <c r="H41" s="66"/>
      <c r="I41" s="66"/>
      <c r="M41" s="66"/>
      <c r="N41" s="66"/>
      <c r="O41" s="66"/>
      <c r="U41" s="67"/>
      <c r="V41" s="67"/>
      <c r="W41" s="67"/>
    </row>
    <row r="42" spans="1:23" s="65" customFormat="1" ht="21" hidden="1" customHeight="1">
      <c r="A42" s="172">
        <v>20303</v>
      </c>
      <c r="B42" s="167" t="s">
        <v>306</v>
      </c>
      <c r="C42" s="212">
        <f>SUM(C43)</f>
        <v>0</v>
      </c>
      <c r="G42" s="66"/>
      <c r="H42" s="66"/>
      <c r="I42" s="66"/>
      <c r="M42" s="66"/>
      <c r="N42" s="66"/>
      <c r="O42" s="66"/>
      <c r="U42" s="67"/>
      <c r="V42" s="67"/>
      <c r="W42" s="67"/>
    </row>
    <row r="43" spans="1:23" s="65" customFormat="1" ht="21" hidden="1" customHeight="1">
      <c r="A43" s="172">
        <v>2030301</v>
      </c>
      <c r="B43" s="167" t="s">
        <v>207</v>
      </c>
      <c r="C43" s="213"/>
      <c r="G43" s="66"/>
      <c r="H43" s="66"/>
      <c r="I43" s="66"/>
      <c r="M43" s="66"/>
      <c r="N43" s="66"/>
      <c r="O43" s="66"/>
      <c r="U43" s="67"/>
      <c r="V43" s="67"/>
      <c r="W43" s="67"/>
    </row>
    <row r="44" spans="1:23" s="65" customFormat="1" ht="21" hidden="1" customHeight="1">
      <c r="A44" s="172">
        <v>20306</v>
      </c>
      <c r="B44" s="167" t="s">
        <v>205</v>
      </c>
      <c r="C44" s="212"/>
      <c r="G44" s="66"/>
      <c r="H44" s="66"/>
      <c r="I44" s="66"/>
      <c r="M44" s="66"/>
      <c r="N44" s="66"/>
      <c r="O44" s="66"/>
      <c r="U44" s="67"/>
      <c r="V44" s="67"/>
      <c r="W44" s="67"/>
    </row>
    <row r="45" spans="1:23" s="65" customFormat="1" ht="21" hidden="1" customHeight="1">
      <c r="A45" s="172">
        <v>2030601</v>
      </c>
      <c r="B45" s="167" t="s">
        <v>206</v>
      </c>
      <c r="C45" s="213"/>
      <c r="G45" s="66"/>
      <c r="H45" s="66"/>
      <c r="I45" s="66"/>
      <c r="M45" s="66"/>
      <c r="N45" s="66"/>
      <c r="O45" s="66"/>
      <c r="U45" s="67"/>
      <c r="V45" s="67"/>
      <c r="W45" s="67"/>
    </row>
    <row r="46" spans="1:23" s="65" customFormat="1" ht="21" customHeight="1">
      <c r="A46" s="172">
        <v>204</v>
      </c>
      <c r="B46" s="167" t="s">
        <v>307</v>
      </c>
      <c r="C46" s="212">
        <f>SUM(C47,C49,C51)</f>
        <v>1.6</v>
      </c>
      <c r="G46" s="66"/>
      <c r="H46" s="66"/>
      <c r="I46" s="66"/>
      <c r="M46" s="66"/>
      <c r="N46" s="66"/>
      <c r="O46" s="66"/>
      <c r="U46" s="67"/>
      <c r="V46" s="67"/>
      <c r="W46" s="67"/>
    </row>
    <row r="47" spans="1:23" s="65" customFormat="1" ht="21" customHeight="1">
      <c r="A47" s="172">
        <v>20402</v>
      </c>
      <c r="B47" s="167" t="s">
        <v>208</v>
      </c>
      <c r="C47" s="212">
        <f>SUM(C48)</f>
        <v>0</v>
      </c>
      <c r="G47" s="66"/>
      <c r="H47" s="66"/>
      <c r="I47" s="66"/>
      <c r="M47" s="66"/>
      <c r="N47" s="66"/>
      <c r="O47" s="66"/>
      <c r="U47" s="67"/>
      <c r="V47" s="67"/>
      <c r="W47" s="67"/>
    </row>
    <row r="48" spans="1:23" s="65" customFormat="1" ht="21" customHeight="1">
      <c r="A48" s="172">
        <v>2040204</v>
      </c>
      <c r="B48" s="167" t="s">
        <v>209</v>
      </c>
      <c r="C48" s="213"/>
      <c r="G48" s="66"/>
      <c r="H48" s="66"/>
      <c r="I48" s="66"/>
      <c r="M48" s="66"/>
      <c r="N48" s="66"/>
      <c r="O48" s="66"/>
      <c r="U48" s="67"/>
      <c r="V48" s="67"/>
      <c r="W48" s="67"/>
    </row>
    <row r="49" spans="1:25" s="3" customFormat="1" ht="21" customHeight="1">
      <c r="A49" s="172">
        <v>20405</v>
      </c>
      <c r="B49" s="167" t="s">
        <v>210</v>
      </c>
      <c r="C49" s="212">
        <f>SUM(C50)</f>
        <v>1.6</v>
      </c>
      <c r="D49" s="49"/>
      <c r="E49" s="49">
        <v>135.6</v>
      </c>
      <c r="G49" s="44" t="s">
        <v>5</v>
      </c>
      <c r="H49" s="44" t="s">
        <v>28</v>
      </c>
      <c r="I49" s="45">
        <v>135.6</v>
      </c>
      <c r="J49" s="2">
        <f t="shared" si="0"/>
        <v>1989794</v>
      </c>
      <c r="K49" s="42">
        <f t="shared" si="1"/>
        <v>134</v>
      </c>
      <c r="L49" s="42"/>
      <c r="M49" s="44" t="s">
        <v>5</v>
      </c>
      <c r="N49" s="44" t="s">
        <v>28</v>
      </c>
      <c r="O49" s="45">
        <v>135.6</v>
      </c>
      <c r="P49" s="2">
        <f t="shared" si="2"/>
        <v>1989794</v>
      </c>
      <c r="Q49" s="42">
        <f t="shared" si="3"/>
        <v>134</v>
      </c>
      <c r="U49" s="46" t="s">
        <v>5</v>
      </c>
      <c r="V49" s="46" t="s">
        <v>28</v>
      </c>
      <c r="W49" s="47">
        <v>135.6</v>
      </c>
      <c r="X49" s="3">
        <f t="shared" si="4"/>
        <v>-134</v>
      </c>
      <c r="Y49" s="3">
        <f t="shared" si="5"/>
        <v>1989794</v>
      </c>
    </row>
    <row r="50" spans="1:25" s="3" customFormat="1" ht="21" customHeight="1">
      <c r="A50" s="172">
        <v>2040506</v>
      </c>
      <c r="B50" s="167" t="s">
        <v>308</v>
      </c>
      <c r="C50" s="213">
        <v>1.6</v>
      </c>
      <c r="D50" s="42">
        <v>105429</v>
      </c>
      <c r="E50" s="43">
        <v>595734.14</v>
      </c>
      <c r="F50" s="3">
        <f>104401+13602</f>
        <v>118003</v>
      </c>
      <c r="G50" s="44" t="s">
        <v>8</v>
      </c>
      <c r="H50" s="44" t="s">
        <v>25</v>
      </c>
      <c r="I50" s="45">
        <v>596221.15</v>
      </c>
      <c r="J50" s="2">
        <f t="shared" si="0"/>
        <v>-2040305</v>
      </c>
      <c r="K50" s="42">
        <f t="shared" si="1"/>
        <v>596219.55000000005</v>
      </c>
      <c r="L50" s="42">
        <v>75943</v>
      </c>
      <c r="M50" s="44" t="s">
        <v>8</v>
      </c>
      <c r="N50" s="44" t="s">
        <v>25</v>
      </c>
      <c r="O50" s="45">
        <v>643048.94999999995</v>
      </c>
      <c r="P50" s="2">
        <f t="shared" si="2"/>
        <v>-2040305</v>
      </c>
      <c r="Q50" s="42">
        <f t="shared" si="3"/>
        <v>643047.35</v>
      </c>
      <c r="S50" s="3">
        <v>717759</v>
      </c>
      <c r="U50" s="46" t="s">
        <v>8</v>
      </c>
      <c r="V50" s="46" t="s">
        <v>25</v>
      </c>
      <c r="W50" s="47">
        <v>659380.53</v>
      </c>
      <c r="X50" s="3">
        <f t="shared" si="4"/>
        <v>-659378.93000000005</v>
      </c>
      <c r="Y50" s="3">
        <f t="shared" si="5"/>
        <v>-2040305</v>
      </c>
    </row>
    <row r="51" spans="1:25" s="3" customFormat="1" ht="21" customHeight="1">
      <c r="A51" s="172">
        <v>20406</v>
      </c>
      <c r="B51" s="167" t="s">
        <v>211</v>
      </c>
      <c r="C51" s="212">
        <f>SUM(C52:C53)</f>
        <v>0</v>
      </c>
      <c r="D51" s="42"/>
      <c r="E51" s="42">
        <v>7616.62</v>
      </c>
      <c r="G51" s="44" t="s">
        <v>7</v>
      </c>
      <c r="H51" s="44" t="s">
        <v>26</v>
      </c>
      <c r="I51" s="45">
        <v>7616.62</v>
      </c>
      <c r="J51" s="2">
        <f t="shared" si="0"/>
        <v>-305</v>
      </c>
      <c r="K51" s="42">
        <f t="shared" si="1"/>
        <v>7616.62</v>
      </c>
      <c r="L51" s="42"/>
      <c r="M51" s="44" t="s">
        <v>7</v>
      </c>
      <c r="N51" s="44" t="s">
        <v>26</v>
      </c>
      <c r="O51" s="45">
        <v>7749.58</v>
      </c>
      <c r="P51" s="2">
        <f t="shared" si="2"/>
        <v>-305</v>
      </c>
      <c r="Q51" s="42">
        <f t="shared" si="3"/>
        <v>7749.58</v>
      </c>
      <c r="U51" s="46" t="s">
        <v>7</v>
      </c>
      <c r="V51" s="46" t="s">
        <v>26</v>
      </c>
      <c r="W51" s="47">
        <v>8475.4699999999993</v>
      </c>
      <c r="X51" s="3">
        <f t="shared" si="4"/>
        <v>-8475.4699999999993</v>
      </c>
      <c r="Y51" s="3">
        <f t="shared" si="5"/>
        <v>-305</v>
      </c>
    </row>
    <row r="52" spans="1:25" s="3" customFormat="1" ht="21" hidden="1" customHeight="1">
      <c r="A52" s="172">
        <v>2040602</v>
      </c>
      <c r="B52" s="167" t="s">
        <v>190</v>
      </c>
      <c r="C52" s="213"/>
      <c r="D52" s="42"/>
      <c r="E52" s="42">
        <v>3922.87</v>
      </c>
      <c r="G52" s="44" t="s">
        <v>6</v>
      </c>
      <c r="H52" s="44" t="s">
        <v>27</v>
      </c>
      <c r="I52" s="45">
        <v>3922.87</v>
      </c>
      <c r="J52" s="2">
        <f t="shared" si="0"/>
        <v>-30501</v>
      </c>
      <c r="K52" s="42">
        <f t="shared" si="1"/>
        <v>3922.87</v>
      </c>
      <c r="L52" s="42">
        <v>750</v>
      </c>
      <c r="M52" s="44" t="s">
        <v>6</v>
      </c>
      <c r="N52" s="44" t="s">
        <v>27</v>
      </c>
      <c r="O52" s="45">
        <v>4041.81</v>
      </c>
      <c r="P52" s="2">
        <f t="shared" si="2"/>
        <v>-30501</v>
      </c>
      <c r="Q52" s="42">
        <f t="shared" si="3"/>
        <v>4041.81</v>
      </c>
      <c r="U52" s="46" t="s">
        <v>6</v>
      </c>
      <c r="V52" s="46" t="s">
        <v>27</v>
      </c>
      <c r="W52" s="47">
        <v>4680.9399999999996</v>
      </c>
      <c r="X52" s="3">
        <f t="shared" si="4"/>
        <v>-4680.9399999999996</v>
      </c>
      <c r="Y52" s="3">
        <f t="shared" si="5"/>
        <v>-30501</v>
      </c>
    </row>
    <row r="53" spans="1:25" s="3" customFormat="1" ht="21" hidden="1" customHeight="1">
      <c r="A53" s="172">
        <v>2040604</v>
      </c>
      <c r="B53" s="167" t="s">
        <v>212</v>
      </c>
      <c r="C53" s="213"/>
      <c r="D53" s="49"/>
      <c r="E53" s="49">
        <v>135.6</v>
      </c>
      <c r="G53" s="44" t="s">
        <v>5</v>
      </c>
      <c r="H53" s="44" t="s">
        <v>28</v>
      </c>
      <c r="I53" s="45">
        <v>135.6</v>
      </c>
      <c r="J53" s="2">
        <f t="shared" si="0"/>
        <v>-30405</v>
      </c>
      <c r="K53" s="42">
        <f t="shared" si="1"/>
        <v>135.6</v>
      </c>
      <c r="L53" s="42"/>
      <c r="M53" s="44" t="s">
        <v>5</v>
      </c>
      <c r="N53" s="44" t="s">
        <v>28</v>
      </c>
      <c r="O53" s="45">
        <v>135.6</v>
      </c>
      <c r="P53" s="2">
        <f t="shared" si="2"/>
        <v>-30405</v>
      </c>
      <c r="Q53" s="42">
        <f t="shared" si="3"/>
        <v>135.6</v>
      </c>
      <c r="U53" s="46" t="s">
        <v>5</v>
      </c>
      <c r="V53" s="46" t="s">
        <v>28</v>
      </c>
      <c r="W53" s="47">
        <v>135.6</v>
      </c>
      <c r="X53" s="3">
        <f t="shared" si="4"/>
        <v>-135.6</v>
      </c>
      <c r="Y53" s="3">
        <f t="shared" si="5"/>
        <v>-30405</v>
      </c>
    </row>
    <row r="54" spans="1:25" s="3" customFormat="1" ht="21" hidden="1" customHeight="1">
      <c r="A54" s="172">
        <v>205</v>
      </c>
      <c r="B54" s="167" t="s">
        <v>309</v>
      </c>
      <c r="C54" s="212">
        <f>SUM(C55,C59)</f>
        <v>0</v>
      </c>
      <c r="G54" s="39" t="str">
        <f>""</f>
        <v/>
      </c>
      <c r="H54" s="39" t="str">
        <f>""</f>
        <v/>
      </c>
      <c r="I54" s="39" t="str">
        <f>""</f>
        <v/>
      </c>
      <c r="J54" s="2"/>
      <c r="M54" s="39" t="str">
        <f>""</f>
        <v/>
      </c>
      <c r="N54" s="40" t="str">
        <f>""</f>
        <v/>
      </c>
      <c r="O54" s="39" t="str">
        <f>""</f>
        <v/>
      </c>
      <c r="W54" s="8" t="e">
        <f>W55+#REF!+#REF!+#REF!+#REF!+#REF!+#REF!+#REF!+#REF!+#REF!+#REF!+#REF!+#REF!+#REF!+#REF!+#REF!+#REF!+#REF!+#REF!+#REF!+#REF!</f>
        <v>#REF!</v>
      </c>
      <c r="X54" s="8" t="e">
        <f>X55+#REF!+#REF!+#REF!+#REF!+#REF!+#REF!+#REF!+#REF!+#REF!+#REF!+#REF!+#REF!+#REF!+#REF!+#REF!+#REF!+#REF!+#REF!+#REF!+#REF!</f>
        <v>#REF!</v>
      </c>
    </row>
    <row r="55" spans="1:25" ht="19.5" hidden="1" customHeight="1">
      <c r="A55" s="172">
        <v>20502</v>
      </c>
      <c r="B55" s="167" t="s">
        <v>213</v>
      </c>
      <c r="C55" s="212">
        <f>SUM(C56:C58)</f>
        <v>0</v>
      </c>
      <c r="Q55" s="50"/>
      <c r="U55" s="51" t="s">
        <v>3</v>
      </c>
      <c r="V55" s="51" t="s">
        <v>30</v>
      </c>
      <c r="W55" s="52">
        <v>19998</v>
      </c>
      <c r="X55" s="31">
        <f>C55-W55</f>
        <v>-19998</v>
      </c>
      <c r="Y55" s="31">
        <f>U55-A55</f>
        <v>-20270</v>
      </c>
    </row>
    <row r="56" spans="1:25" ht="19.5" hidden="1" customHeight="1">
      <c r="A56" s="172">
        <v>2050202</v>
      </c>
      <c r="B56" s="167" t="s">
        <v>214</v>
      </c>
      <c r="C56" s="213"/>
      <c r="Q56" s="50"/>
      <c r="U56" s="51" t="s">
        <v>2</v>
      </c>
      <c r="V56" s="51" t="s">
        <v>31</v>
      </c>
      <c r="W56" s="52">
        <v>19998</v>
      </c>
      <c r="X56" s="31">
        <f>C56-W56</f>
        <v>-19998</v>
      </c>
      <c r="Y56" s="31">
        <f>U56-A56</f>
        <v>-2026999</v>
      </c>
    </row>
    <row r="57" spans="1:25" ht="19.5" hidden="1" customHeight="1">
      <c r="A57" s="172">
        <v>2050203</v>
      </c>
      <c r="B57" s="167" t="s">
        <v>215</v>
      </c>
      <c r="C57" s="213"/>
      <c r="Q57" s="50"/>
      <c r="U57" s="51" t="s">
        <v>1</v>
      </c>
      <c r="V57" s="51" t="s">
        <v>32</v>
      </c>
      <c r="W57" s="52">
        <v>19998</v>
      </c>
      <c r="X57" s="31">
        <f>C57-W57</f>
        <v>-19998</v>
      </c>
      <c r="Y57" s="31">
        <f>U57-A57</f>
        <v>270098</v>
      </c>
    </row>
    <row r="58" spans="1:25" ht="19.5" hidden="1" customHeight="1">
      <c r="A58" s="172">
        <v>2050206</v>
      </c>
      <c r="B58" s="167" t="s">
        <v>216</v>
      </c>
      <c r="C58" s="213"/>
      <c r="Q58" s="50"/>
    </row>
    <row r="59" spans="1:25" ht="19.5" hidden="1" customHeight="1">
      <c r="A59" s="172">
        <v>20509</v>
      </c>
      <c r="B59" s="167" t="s">
        <v>310</v>
      </c>
      <c r="C59" s="214">
        <f>SUM(C60:C62)</f>
        <v>0</v>
      </c>
      <c r="Q59" s="50"/>
    </row>
    <row r="60" spans="1:25" ht="19.5" hidden="1" customHeight="1">
      <c r="A60" s="172">
        <v>2050901</v>
      </c>
      <c r="B60" s="167" t="s">
        <v>311</v>
      </c>
      <c r="C60" s="213"/>
      <c r="Q60" s="50"/>
    </row>
    <row r="61" spans="1:25" ht="19.5" hidden="1" customHeight="1">
      <c r="A61" s="173">
        <v>2050902</v>
      </c>
      <c r="B61" s="166" t="s">
        <v>312</v>
      </c>
      <c r="C61" s="213"/>
      <c r="Q61" s="50"/>
    </row>
    <row r="62" spans="1:25" ht="19.5" hidden="1" customHeight="1">
      <c r="A62" s="173">
        <v>2050999</v>
      </c>
      <c r="B62" s="166" t="s">
        <v>313</v>
      </c>
      <c r="C62" s="213"/>
      <c r="Q62" s="50"/>
    </row>
    <row r="63" spans="1:25" ht="19.5" customHeight="1">
      <c r="A63" s="173">
        <v>206</v>
      </c>
      <c r="B63" s="166" t="s">
        <v>314</v>
      </c>
      <c r="C63" s="212">
        <f>SUM(C64,C66,C68)</f>
        <v>50</v>
      </c>
      <c r="Q63" s="50"/>
    </row>
    <row r="64" spans="1:25" ht="19.5" customHeight="1">
      <c r="A64" s="173">
        <v>20603</v>
      </c>
      <c r="B64" s="166" t="s">
        <v>217</v>
      </c>
      <c r="C64" s="212">
        <f>SUM(C65)</f>
        <v>50</v>
      </c>
      <c r="Q64" s="50"/>
    </row>
    <row r="65" spans="1:17" ht="19.5" customHeight="1">
      <c r="A65" s="173">
        <v>2060302</v>
      </c>
      <c r="B65" s="166" t="s">
        <v>218</v>
      </c>
      <c r="C65" s="213">
        <v>50</v>
      </c>
      <c r="Q65" s="50"/>
    </row>
    <row r="66" spans="1:17" ht="19.5" customHeight="1">
      <c r="A66" s="173">
        <v>20604</v>
      </c>
      <c r="B66" s="166" t="s">
        <v>315</v>
      </c>
      <c r="C66" s="212">
        <f>C67</f>
        <v>0</v>
      </c>
      <c r="Q66" s="50"/>
    </row>
    <row r="67" spans="1:17" ht="19.5" customHeight="1">
      <c r="A67" s="173">
        <v>2060402</v>
      </c>
      <c r="B67" s="166" t="s">
        <v>316</v>
      </c>
      <c r="C67" s="213"/>
      <c r="Q67" s="50"/>
    </row>
    <row r="68" spans="1:17" ht="19.5" customHeight="1">
      <c r="A68" s="173">
        <v>20699</v>
      </c>
      <c r="B68" s="166" t="s">
        <v>317</v>
      </c>
      <c r="C68" s="212">
        <f>C69</f>
        <v>0</v>
      </c>
      <c r="Q68" s="50"/>
    </row>
    <row r="69" spans="1:17" ht="19.5" customHeight="1">
      <c r="A69" s="173">
        <v>2069999</v>
      </c>
      <c r="B69" s="166" t="s">
        <v>318</v>
      </c>
      <c r="C69" s="213"/>
      <c r="Q69" s="50"/>
    </row>
    <row r="70" spans="1:17" ht="19.5" customHeight="1">
      <c r="A70" s="173">
        <v>207</v>
      </c>
      <c r="B70" s="166" t="s">
        <v>319</v>
      </c>
      <c r="C70" s="212">
        <f>SUM(C71,C76,C78,C80,C82)</f>
        <v>33</v>
      </c>
      <c r="Q70" s="50"/>
    </row>
    <row r="71" spans="1:17">
      <c r="A71" s="173">
        <v>20701</v>
      </c>
      <c r="B71" s="166" t="s">
        <v>219</v>
      </c>
      <c r="C71" s="212">
        <f>SUM(C72:C75)</f>
        <v>5.3</v>
      </c>
    </row>
    <row r="72" spans="1:17">
      <c r="A72" s="173">
        <v>2070102</v>
      </c>
      <c r="B72" s="166" t="s">
        <v>190</v>
      </c>
      <c r="C72" s="213"/>
    </row>
    <row r="73" spans="1:17">
      <c r="A73" s="173">
        <v>2070109</v>
      </c>
      <c r="B73" s="166" t="s">
        <v>220</v>
      </c>
      <c r="C73" s="213">
        <v>5.3</v>
      </c>
    </row>
    <row r="74" spans="1:17">
      <c r="A74" s="173">
        <v>2070111</v>
      </c>
      <c r="B74" s="166" t="s">
        <v>320</v>
      </c>
      <c r="C74" s="213"/>
    </row>
    <row r="75" spans="1:17">
      <c r="A75" s="173">
        <v>2070199</v>
      </c>
      <c r="B75" s="166" t="s">
        <v>321</v>
      </c>
      <c r="C75" s="213"/>
    </row>
    <row r="76" spans="1:17">
      <c r="A76" s="173">
        <v>20702</v>
      </c>
      <c r="B76" s="166" t="s">
        <v>223</v>
      </c>
      <c r="C76" s="212">
        <f>C77</f>
        <v>0</v>
      </c>
    </row>
    <row r="77" spans="1:17">
      <c r="A77" s="173">
        <v>2070204</v>
      </c>
      <c r="B77" s="166" t="s">
        <v>224</v>
      </c>
      <c r="C77" s="213"/>
    </row>
    <row r="78" spans="1:17">
      <c r="A78" s="173">
        <v>20703</v>
      </c>
      <c r="B78" s="166" t="s">
        <v>322</v>
      </c>
      <c r="C78" s="212">
        <f>C79</f>
        <v>0</v>
      </c>
    </row>
    <row r="79" spans="1:17">
      <c r="A79" s="173">
        <v>2070308</v>
      </c>
      <c r="B79" s="166" t="s">
        <v>323</v>
      </c>
      <c r="C79" s="213"/>
    </row>
    <row r="80" spans="1:17">
      <c r="A80" s="173">
        <v>20704</v>
      </c>
      <c r="B80" s="166" t="s">
        <v>221</v>
      </c>
      <c r="C80" s="212">
        <f>SUM(C81)</f>
        <v>6.2</v>
      </c>
    </row>
    <row r="81" spans="1:3">
      <c r="A81" s="173">
        <v>2070499</v>
      </c>
      <c r="B81" s="166" t="s">
        <v>222</v>
      </c>
      <c r="C81" s="213">
        <v>6.2</v>
      </c>
    </row>
    <row r="82" spans="1:3">
      <c r="A82" s="173">
        <v>20799</v>
      </c>
      <c r="B82" s="166" t="s">
        <v>324</v>
      </c>
      <c r="C82" s="214">
        <f>SUM(C83:C84)</f>
        <v>21.5</v>
      </c>
    </row>
    <row r="83" spans="1:3">
      <c r="A83" s="173">
        <v>2079902</v>
      </c>
      <c r="B83" s="166" t="s">
        <v>325</v>
      </c>
      <c r="C83" s="213"/>
    </row>
    <row r="84" spans="1:3">
      <c r="A84" s="173">
        <v>2079999</v>
      </c>
      <c r="B84" s="166" t="s">
        <v>326</v>
      </c>
      <c r="C84" s="213">
        <v>21.5</v>
      </c>
    </row>
    <row r="85" spans="1:3">
      <c r="A85" s="173">
        <v>208</v>
      </c>
      <c r="B85" s="166" t="s">
        <v>327</v>
      </c>
      <c r="C85" s="212">
        <f>SUM(C86,C89,C93,C95,C101,C103,C105,C108,C110)</f>
        <v>120</v>
      </c>
    </row>
    <row r="86" spans="1:3">
      <c r="A86" s="173">
        <v>20802</v>
      </c>
      <c r="B86" s="166" t="s">
        <v>225</v>
      </c>
      <c r="C86" s="212">
        <f>SUM(C87:C88)</f>
        <v>0</v>
      </c>
    </row>
    <row r="87" spans="1:3">
      <c r="A87" s="173">
        <v>2080204</v>
      </c>
      <c r="B87" s="166" t="s">
        <v>226</v>
      </c>
      <c r="C87" s="213"/>
    </row>
    <row r="88" spans="1:3">
      <c r="A88" s="173">
        <v>2080299</v>
      </c>
      <c r="B88" s="166" t="s">
        <v>227</v>
      </c>
      <c r="C88" s="213"/>
    </row>
    <row r="89" spans="1:3">
      <c r="A89" s="173">
        <v>20805</v>
      </c>
      <c r="B89" s="166" t="s">
        <v>228</v>
      </c>
      <c r="C89" s="212">
        <f>SUM(C90:C92)</f>
        <v>104.9</v>
      </c>
    </row>
    <row r="90" spans="1:3">
      <c r="A90" s="173">
        <v>2080502</v>
      </c>
      <c r="B90" s="166" t="s">
        <v>229</v>
      </c>
      <c r="C90" s="213">
        <v>4.2</v>
      </c>
    </row>
    <row r="91" spans="1:3">
      <c r="A91" s="173">
        <v>2080504</v>
      </c>
      <c r="B91" s="166" t="s">
        <v>230</v>
      </c>
      <c r="C91" s="213">
        <v>100.7</v>
      </c>
    </row>
    <row r="92" spans="1:3">
      <c r="A92" s="173">
        <v>2080599</v>
      </c>
      <c r="B92" s="166" t="s">
        <v>231</v>
      </c>
      <c r="C92" s="213"/>
    </row>
    <row r="93" spans="1:3">
      <c r="A93" s="173">
        <v>20807</v>
      </c>
      <c r="B93" s="166" t="s">
        <v>232</v>
      </c>
      <c r="C93" s="212">
        <f>SUM(C94)</f>
        <v>0</v>
      </c>
    </row>
    <row r="94" spans="1:3">
      <c r="A94" s="173">
        <v>2080799</v>
      </c>
      <c r="B94" s="166" t="s">
        <v>233</v>
      </c>
      <c r="C94" s="213"/>
    </row>
    <row r="95" spans="1:3">
      <c r="A95" s="173">
        <v>20808</v>
      </c>
      <c r="B95" s="166" t="s">
        <v>234</v>
      </c>
      <c r="C95" s="212">
        <f>SUM(C96:C100)</f>
        <v>5.3</v>
      </c>
    </row>
    <row r="96" spans="1:3">
      <c r="A96" s="173">
        <v>2080801</v>
      </c>
      <c r="B96" s="166" t="s">
        <v>235</v>
      </c>
      <c r="C96" s="213"/>
    </row>
    <row r="97" spans="1:3">
      <c r="A97" s="173">
        <v>2080802</v>
      </c>
      <c r="B97" s="166" t="s">
        <v>236</v>
      </c>
      <c r="C97" s="213"/>
    </row>
    <row r="98" spans="1:3">
      <c r="A98" s="173">
        <v>2080803</v>
      </c>
      <c r="B98" s="166" t="s">
        <v>237</v>
      </c>
      <c r="C98" s="213"/>
    </row>
    <row r="99" spans="1:3">
      <c r="A99" s="173">
        <v>2080804</v>
      </c>
      <c r="B99" s="166" t="s">
        <v>328</v>
      </c>
      <c r="C99" s="213">
        <v>5.3</v>
      </c>
    </row>
    <row r="100" spans="1:3">
      <c r="A100" s="173">
        <v>2080805</v>
      </c>
      <c r="B100" s="166" t="s">
        <v>238</v>
      </c>
      <c r="C100" s="213"/>
    </row>
    <row r="101" spans="1:3" hidden="1">
      <c r="A101" s="173">
        <v>20815</v>
      </c>
      <c r="B101" s="166" t="s">
        <v>239</v>
      </c>
      <c r="C101" s="212">
        <f>SUM(C102)</f>
        <v>0</v>
      </c>
    </row>
    <row r="102" spans="1:3" hidden="1">
      <c r="A102" s="173">
        <v>2081502</v>
      </c>
      <c r="B102" s="166" t="s">
        <v>240</v>
      </c>
      <c r="C102" s="213"/>
    </row>
    <row r="103" spans="1:3" hidden="1">
      <c r="A103" s="173">
        <v>20817</v>
      </c>
      <c r="B103" s="166" t="s">
        <v>329</v>
      </c>
      <c r="C103" s="212">
        <f>SUM(C104)</f>
        <v>0</v>
      </c>
    </row>
    <row r="104" spans="1:3" hidden="1">
      <c r="A104" s="173">
        <v>2081701</v>
      </c>
      <c r="B104" s="166" t="s">
        <v>330</v>
      </c>
      <c r="C104" s="213"/>
    </row>
    <row r="105" spans="1:3" hidden="1">
      <c r="A105" s="173">
        <v>20818</v>
      </c>
      <c r="B105" s="166" t="s">
        <v>331</v>
      </c>
      <c r="C105" s="212">
        <f>SUM(C106:C107)</f>
        <v>0</v>
      </c>
    </row>
    <row r="106" spans="1:3" hidden="1">
      <c r="A106" s="173">
        <v>2081801</v>
      </c>
      <c r="B106" s="166" t="s">
        <v>332</v>
      </c>
      <c r="C106" s="213"/>
    </row>
    <row r="107" spans="1:3" hidden="1">
      <c r="A107" s="173">
        <v>2081899</v>
      </c>
      <c r="B107" s="166" t="s">
        <v>333</v>
      </c>
      <c r="C107" s="213"/>
    </row>
    <row r="108" spans="1:3">
      <c r="A108" s="173">
        <v>20820</v>
      </c>
      <c r="B108" s="166" t="s">
        <v>241</v>
      </c>
      <c r="C108" s="212">
        <f>SUM(C109)</f>
        <v>5.5</v>
      </c>
    </row>
    <row r="109" spans="1:3">
      <c r="A109" s="173">
        <v>2082001</v>
      </c>
      <c r="B109" s="166" t="s">
        <v>242</v>
      </c>
      <c r="C109" s="213">
        <v>5.5</v>
      </c>
    </row>
    <row r="110" spans="1:3">
      <c r="A110" s="173">
        <v>20899</v>
      </c>
      <c r="B110" s="166" t="s">
        <v>334</v>
      </c>
      <c r="C110" s="212">
        <f>SUM(C111)</f>
        <v>4.3</v>
      </c>
    </row>
    <row r="111" spans="1:3">
      <c r="A111" s="173">
        <v>2089901</v>
      </c>
      <c r="B111" s="166" t="s">
        <v>335</v>
      </c>
      <c r="C111" s="213">
        <v>4.3</v>
      </c>
    </row>
    <row r="112" spans="1:3">
      <c r="A112" s="173">
        <v>210</v>
      </c>
      <c r="B112" s="166" t="s">
        <v>336</v>
      </c>
      <c r="C112" s="212">
        <f>SUM(C113,C119,C131)</f>
        <v>228.9</v>
      </c>
    </row>
    <row r="113" spans="1:3">
      <c r="A113" s="173">
        <v>21005</v>
      </c>
      <c r="B113" s="166" t="s">
        <v>243</v>
      </c>
      <c r="C113" s="212">
        <f>SUM(C114:C118)</f>
        <v>24</v>
      </c>
    </row>
    <row r="114" spans="1:3">
      <c r="A114" s="173">
        <v>2100501</v>
      </c>
      <c r="B114" s="166" t="s">
        <v>244</v>
      </c>
      <c r="C114" s="213">
        <v>24</v>
      </c>
    </row>
    <row r="115" spans="1:3" hidden="1">
      <c r="A115" s="173">
        <v>2100502</v>
      </c>
      <c r="B115" s="166" t="s">
        <v>245</v>
      </c>
      <c r="C115" s="213"/>
    </row>
    <row r="116" spans="1:3" hidden="1">
      <c r="A116" s="173">
        <v>2100506</v>
      </c>
      <c r="B116" s="166" t="s">
        <v>246</v>
      </c>
      <c r="C116" s="213"/>
    </row>
    <row r="117" spans="1:3" hidden="1">
      <c r="A117" s="173">
        <v>2100507</v>
      </c>
      <c r="B117" s="166" t="s">
        <v>337</v>
      </c>
      <c r="C117" s="213"/>
    </row>
    <row r="118" spans="1:3" hidden="1">
      <c r="A118" s="173">
        <v>2100508</v>
      </c>
      <c r="B118" s="166" t="s">
        <v>247</v>
      </c>
      <c r="C118" s="213"/>
    </row>
    <row r="119" spans="1:3">
      <c r="A119" s="173">
        <v>21007</v>
      </c>
      <c r="B119" s="166" t="s">
        <v>338</v>
      </c>
      <c r="C119" s="212">
        <f>SUM(C120:C130)</f>
        <v>204.9</v>
      </c>
    </row>
    <row r="120" spans="1:3" hidden="1">
      <c r="A120" s="173">
        <v>2100706</v>
      </c>
      <c r="B120" s="166" t="s">
        <v>339</v>
      </c>
      <c r="C120" s="213"/>
    </row>
    <row r="121" spans="1:3" hidden="1">
      <c r="A121" s="173">
        <v>2100707</v>
      </c>
      <c r="B121" s="166" t="s">
        <v>340</v>
      </c>
      <c r="C121" s="213"/>
    </row>
    <row r="122" spans="1:3" hidden="1">
      <c r="A122" s="173">
        <v>2100708</v>
      </c>
      <c r="B122" s="166" t="s">
        <v>341</v>
      </c>
      <c r="C122" s="213"/>
    </row>
    <row r="123" spans="1:3" hidden="1">
      <c r="A123" s="173">
        <v>2100709</v>
      </c>
      <c r="B123" s="166" t="s">
        <v>342</v>
      </c>
      <c r="C123" s="213"/>
    </row>
    <row r="124" spans="1:3" hidden="1">
      <c r="A124" s="173">
        <v>2100710</v>
      </c>
      <c r="B124" s="166" t="s">
        <v>343</v>
      </c>
      <c r="C124" s="213"/>
    </row>
    <row r="125" spans="1:3" hidden="1">
      <c r="A125" s="173">
        <v>2100711</v>
      </c>
      <c r="B125" s="166" t="s">
        <v>344</v>
      </c>
      <c r="C125" s="213"/>
    </row>
    <row r="126" spans="1:3" hidden="1">
      <c r="A126" s="173">
        <v>2100712</v>
      </c>
      <c r="B126" s="166" t="s">
        <v>345</v>
      </c>
      <c r="C126" s="213"/>
    </row>
    <row r="127" spans="1:3" hidden="1">
      <c r="A127" s="173">
        <v>2100713</v>
      </c>
      <c r="B127" s="166" t="s">
        <v>346</v>
      </c>
      <c r="C127" s="213"/>
    </row>
    <row r="128" spans="1:3" hidden="1">
      <c r="A128" s="173">
        <v>2100715</v>
      </c>
      <c r="B128" s="166" t="s">
        <v>347</v>
      </c>
      <c r="C128" s="213"/>
    </row>
    <row r="129" spans="1:3">
      <c r="A129" s="173">
        <v>2100717</v>
      </c>
      <c r="B129" s="166" t="s">
        <v>248</v>
      </c>
      <c r="C129" s="213">
        <v>18.3</v>
      </c>
    </row>
    <row r="130" spans="1:3">
      <c r="A130" s="173">
        <v>2100799</v>
      </c>
      <c r="B130" s="166" t="s">
        <v>348</v>
      </c>
      <c r="C130" s="213">
        <v>186.6</v>
      </c>
    </row>
    <row r="131" spans="1:3">
      <c r="A131" s="173">
        <v>21010</v>
      </c>
      <c r="B131" s="166" t="s">
        <v>249</v>
      </c>
      <c r="C131" s="212">
        <f>SUM(C132)</f>
        <v>0</v>
      </c>
    </row>
    <row r="132" spans="1:3">
      <c r="A132" s="173">
        <v>2101016</v>
      </c>
      <c r="B132" s="166" t="s">
        <v>250</v>
      </c>
      <c r="C132" s="213"/>
    </row>
    <row r="133" spans="1:3">
      <c r="A133" s="173">
        <v>211</v>
      </c>
      <c r="B133" s="166" t="s">
        <v>349</v>
      </c>
      <c r="C133" s="212">
        <f>SUM(C134,C136)</f>
        <v>89.7</v>
      </c>
    </row>
    <row r="134" spans="1:3">
      <c r="A134" s="173">
        <v>21103</v>
      </c>
      <c r="B134" s="166" t="s">
        <v>251</v>
      </c>
      <c r="C134" s="212">
        <f>SUM(C135)</f>
        <v>0</v>
      </c>
    </row>
    <row r="135" spans="1:3">
      <c r="A135" s="173">
        <v>2110307</v>
      </c>
      <c r="B135" s="166" t="s">
        <v>252</v>
      </c>
      <c r="C135" s="213"/>
    </row>
    <row r="136" spans="1:3">
      <c r="A136" s="173">
        <v>21104</v>
      </c>
      <c r="B136" s="166" t="s">
        <v>253</v>
      </c>
      <c r="C136" s="212">
        <f>SUM(C137:C138)</f>
        <v>89.7</v>
      </c>
    </row>
    <row r="137" spans="1:3">
      <c r="A137" s="173">
        <v>2110401</v>
      </c>
      <c r="B137" s="166" t="s">
        <v>254</v>
      </c>
      <c r="C137" s="213"/>
    </row>
    <row r="138" spans="1:3">
      <c r="A138" s="173">
        <v>2110402</v>
      </c>
      <c r="B138" s="166" t="s">
        <v>255</v>
      </c>
      <c r="C138" s="213">
        <v>89.7</v>
      </c>
    </row>
    <row r="139" spans="1:3">
      <c r="A139" s="173">
        <v>212</v>
      </c>
      <c r="B139" s="166" t="s">
        <v>350</v>
      </c>
      <c r="C139" s="212">
        <f>SUM(C140,C142,C145)</f>
        <v>0</v>
      </c>
    </row>
    <row r="140" spans="1:3" hidden="1">
      <c r="A140" s="173">
        <v>21201</v>
      </c>
      <c r="B140" s="166" t="s">
        <v>256</v>
      </c>
      <c r="C140" s="212">
        <f>SUM(C141)</f>
        <v>0</v>
      </c>
    </row>
    <row r="141" spans="1:3" hidden="1">
      <c r="A141" s="173">
        <v>2120102</v>
      </c>
      <c r="B141" s="166" t="s">
        <v>190</v>
      </c>
      <c r="C141" s="213"/>
    </row>
    <row r="142" spans="1:3" hidden="1">
      <c r="A142" s="173">
        <v>21203</v>
      </c>
      <c r="B142" s="166" t="s">
        <v>257</v>
      </c>
      <c r="C142" s="212">
        <f>SUM(C143:C144)</f>
        <v>0</v>
      </c>
    </row>
    <row r="143" spans="1:3" hidden="1">
      <c r="A143" s="173">
        <v>2120303</v>
      </c>
      <c r="B143" s="166" t="s">
        <v>351</v>
      </c>
      <c r="C143" s="213"/>
    </row>
    <row r="144" spans="1:3" hidden="1">
      <c r="A144" s="173">
        <v>2120399</v>
      </c>
      <c r="B144" s="166" t="s">
        <v>258</v>
      </c>
      <c r="C144" s="213"/>
    </row>
    <row r="145" spans="1:3" hidden="1">
      <c r="A145" s="173">
        <v>21205</v>
      </c>
      <c r="B145" s="166" t="s">
        <v>352</v>
      </c>
      <c r="C145" s="212">
        <f>SUM(C146)</f>
        <v>0</v>
      </c>
    </row>
    <row r="146" spans="1:3" hidden="1">
      <c r="A146" s="173">
        <v>2120501</v>
      </c>
      <c r="B146" s="166" t="s">
        <v>353</v>
      </c>
      <c r="C146" s="213"/>
    </row>
    <row r="147" spans="1:3">
      <c r="A147" s="173">
        <v>213</v>
      </c>
      <c r="B147" s="166" t="s">
        <v>354</v>
      </c>
      <c r="C147" s="212">
        <f>SUM(C148,C161,C167,C175,C179)</f>
        <v>175.5</v>
      </c>
    </row>
    <row r="148" spans="1:3">
      <c r="A148" s="173">
        <v>21301</v>
      </c>
      <c r="B148" s="166" t="s">
        <v>259</v>
      </c>
      <c r="C148" s="212">
        <f>SUM(C149:C160)</f>
        <v>124.6</v>
      </c>
    </row>
    <row r="149" spans="1:3">
      <c r="A149" s="173">
        <v>2130104</v>
      </c>
      <c r="B149" s="166" t="s">
        <v>194</v>
      </c>
      <c r="C149" s="213">
        <v>6.6</v>
      </c>
    </row>
    <row r="150" spans="1:3" hidden="1">
      <c r="A150" s="173">
        <v>2130106</v>
      </c>
      <c r="B150" s="166" t="s">
        <v>355</v>
      </c>
      <c r="C150" s="213"/>
    </row>
    <row r="151" spans="1:3" hidden="1">
      <c r="A151" s="173">
        <v>2130107</v>
      </c>
      <c r="B151" s="166" t="s">
        <v>356</v>
      </c>
      <c r="C151" s="213"/>
    </row>
    <row r="152" spans="1:3">
      <c r="A152" s="173">
        <v>2130108</v>
      </c>
      <c r="B152" s="166" t="s">
        <v>260</v>
      </c>
      <c r="C152" s="213">
        <v>95.5</v>
      </c>
    </row>
    <row r="153" spans="1:3" hidden="1">
      <c r="A153" s="173">
        <v>2130119</v>
      </c>
      <c r="B153" s="166" t="s">
        <v>357</v>
      </c>
      <c r="C153" s="213"/>
    </row>
    <row r="154" spans="1:3" hidden="1">
      <c r="A154" s="173">
        <v>2130122</v>
      </c>
      <c r="B154" s="166" t="s">
        <v>261</v>
      </c>
      <c r="C154" s="213"/>
    </row>
    <row r="155" spans="1:3" hidden="1">
      <c r="A155" s="173">
        <v>2130124</v>
      </c>
      <c r="B155" s="166" t="s">
        <v>262</v>
      </c>
      <c r="C155" s="213"/>
    </row>
    <row r="156" spans="1:3" hidden="1">
      <c r="A156" s="173">
        <v>2130125</v>
      </c>
      <c r="B156" s="166" t="s">
        <v>263</v>
      </c>
      <c r="C156" s="213"/>
    </row>
    <row r="157" spans="1:3" hidden="1">
      <c r="A157" s="173">
        <v>2130126</v>
      </c>
      <c r="B157" s="166" t="s">
        <v>264</v>
      </c>
      <c r="C157" s="213"/>
    </row>
    <row r="158" spans="1:3" hidden="1">
      <c r="A158" s="173">
        <v>2130142</v>
      </c>
      <c r="B158" s="166" t="s">
        <v>265</v>
      </c>
      <c r="C158" s="213"/>
    </row>
    <row r="159" spans="1:3">
      <c r="A159" s="173">
        <v>2130152</v>
      </c>
      <c r="B159" s="166" t="s">
        <v>358</v>
      </c>
      <c r="C159" s="213">
        <v>22.5</v>
      </c>
    </row>
    <row r="160" spans="1:3">
      <c r="A160" s="173">
        <v>2130199</v>
      </c>
      <c r="B160" s="166" t="s">
        <v>359</v>
      </c>
      <c r="C160" s="213"/>
    </row>
    <row r="161" spans="1:3" hidden="1">
      <c r="A161" s="173">
        <v>21302</v>
      </c>
      <c r="B161" s="166" t="s">
        <v>266</v>
      </c>
      <c r="C161" s="212">
        <f>SUM(C162:C166)</f>
        <v>0</v>
      </c>
    </row>
    <row r="162" spans="1:3" hidden="1">
      <c r="A162" s="173">
        <v>2130204</v>
      </c>
      <c r="B162" s="166" t="s">
        <v>267</v>
      </c>
      <c r="C162" s="213"/>
    </row>
    <row r="163" spans="1:3" hidden="1">
      <c r="A163" s="173">
        <v>2130205</v>
      </c>
      <c r="B163" s="166" t="s">
        <v>360</v>
      </c>
      <c r="C163" s="213"/>
    </row>
    <row r="164" spans="1:3" hidden="1">
      <c r="A164" s="173">
        <v>2130206</v>
      </c>
      <c r="B164" s="166" t="s">
        <v>268</v>
      </c>
      <c r="C164" s="213"/>
    </row>
    <row r="165" spans="1:3" hidden="1">
      <c r="A165" s="173">
        <v>2130215</v>
      </c>
      <c r="B165" s="166" t="s">
        <v>361</v>
      </c>
      <c r="C165" s="213"/>
    </row>
    <row r="166" spans="1:3" hidden="1">
      <c r="A166" s="173">
        <v>2130234</v>
      </c>
      <c r="B166" s="166" t="s">
        <v>362</v>
      </c>
      <c r="C166" s="215"/>
    </row>
    <row r="167" spans="1:3">
      <c r="A167" s="173">
        <v>21303</v>
      </c>
      <c r="B167" s="166" t="s">
        <v>269</v>
      </c>
      <c r="C167" s="212">
        <f>SUM(C168:C174)</f>
        <v>5.4</v>
      </c>
    </row>
    <row r="168" spans="1:3" hidden="1">
      <c r="A168" s="173">
        <v>2130304</v>
      </c>
      <c r="B168" s="166" t="s">
        <v>270</v>
      </c>
      <c r="C168" s="213"/>
    </row>
    <row r="169" spans="1:3" hidden="1">
      <c r="A169" s="173">
        <v>2130305</v>
      </c>
      <c r="B169" s="166" t="s">
        <v>271</v>
      </c>
      <c r="C169" s="213"/>
    </row>
    <row r="170" spans="1:3" hidden="1">
      <c r="A170" s="173">
        <v>2130306</v>
      </c>
      <c r="B170" s="166" t="s">
        <v>272</v>
      </c>
      <c r="C170" s="213"/>
    </row>
    <row r="171" spans="1:3" hidden="1">
      <c r="A171" s="173">
        <v>2130314</v>
      </c>
      <c r="B171" s="166" t="s">
        <v>273</v>
      </c>
      <c r="C171" s="213"/>
    </row>
    <row r="172" spans="1:3" hidden="1">
      <c r="A172" s="173">
        <v>2130316</v>
      </c>
      <c r="B172" s="166" t="s">
        <v>274</v>
      </c>
      <c r="C172" s="213"/>
    </row>
    <row r="173" spans="1:3" hidden="1">
      <c r="A173" s="173">
        <v>2130334</v>
      </c>
      <c r="B173" s="166" t="s">
        <v>275</v>
      </c>
      <c r="C173" s="213"/>
    </row>
    <row r="174" spans="1:3">
      <c r="A174" s="173">
        <v>2130399</v>
      </c>
      <c r="B174" s="166" t="s">
        <v>276</v>
      </c>
      <c r="C174" s="213">
        <v>5.4</v>
      </c>
    </row>
    <row r="175" spans="1:3" hidden="1">
      <c r="A175" s="173">
        <v>21305</v>
      </c>
      <c r="B175" s="166" t="s">
        <v>277</v>
      </c>
      <c r="C175" s="212">
        <f>SUM(C176:C178)</f>
        <v>0</v>
      </c>
    </row>
    <row r="176" spans="1:3" hidden="1">
      <c r="A176" s="173">
        <v>2130504</v>
      </c>
      <c r="B176" s="166" t="s">
        <v>278</v>
      </c>
      <c r="C176" s="213"/>
    </row>
    <row r="177" spans="1:3" hidden="1">
      <c r="A177" s="173">
        <v>2130505</v>
      </c>
      <c r="B177" s="166" t="s">
        <v>279</v>
      </c>
      <c r="C177" s="213"/>
    </row>
    <row r="178" spans="1:3" hidden="1">
      <c r="A178" s="173">
        <v>2130599</v>
      </c>
      <c r="B178" s="166" t="s">
        <v>280</v>
      </c>
      <c r="C178" s="213"/>
    </row>
    <row r="179" spans="1:3">
      <c r="A179" s="173">
        <v>21307</v>
      </c>
      <c r="B179" s="166" t="s">
        <v>281</v>
      </c>
      <c r="C179" s="212">
        <f>SUM(C180:C183)</f>
        <v>45.5</v>
      </c>
    </row>
    <row r="180" spans="1:3">
      <c r="A180" s="173">
        <v>2130701</v>
      </c>
      <c r="B180" s="166" t="s">
        <v>282</v>
      </c>
      <c r="C180" s="213">
        <v>5</v>
      </c>
    </row>
    <row r="181" spans="1:3">
      <c r="A181" s="173">
        <v>2130703</v>
      </c>
      <c r="B181" s="166" t="s">
        <v>363</v>
      </c>
      <c r="C181" s="213"/>
    </row>
    <row r="182" spans="1:3">
      <c r="A182" s="173">
        <v>2130705</v>
      </c>
      <c r="B182" s="166" t="s">
        <v>283</v>
      </c>
      <c r="C182" s="213">
        <v>40.5</v>
      </c>
    </row>
    <row r="183" spans="1:3">
      <c r="A183" s="173">
        <v>2130799</v>
      </c>
      <c r="B183" s="166" t="s">
        <v>284</v>
      </c>
      <c r="C183" s="213"/>
    </row>
    <row r="184" spans="1:3">
      <c r="A184" s="173">
        <v>214</v>
      </c>
      <c r="B184" s="166" t="s">
        <v>364</v>
      </c>
      <c r="C184" s="212">
        <f>SUM(C185,C189)</f>
        <v>23</v>
      </c>
    </row>
    <row r="185" spans="1:3">
      <c r="A185" s="173">
        <v>21401</v>
      </c>
      <c r="B185" s="166" t="s">
        <v>365</v>
      </c>
      <c r="C185" s="212">
        <f>SUM(C186:C188)</f>
        <v>9</v>
      </c>
    </row>
    <row r="186" spans="1:3">
      <c r="A186" s="173">
        <v>2140105</v>
      </c>
      <c r="B186" s="166" t="s">
        <v>366</v>
      </c>
      <c r="C186" s="213">
        <v>9</v>
      </c>
    </row>
    <row r="187" spans="1:3">
      <c r="A187" s="173">
        <v>2140106</v>
      </c>
      <c r="B187" s="166" t="s">
        <v>367</v>
      </c>
      <c r="C187" s="213"/>
    </row>
    <row r="188" spans="1:3">
      <c r="A188" s="173">
        <v>2140199</v>
      </c>
      <c r="B188" s="166" t="s">
        <v>368</v>
      </c>
      <c r="C188" s="213"/>
    </row>
    <row r="189" spans="1:3">
      <c r="A189" s="173">
        <v>21406</v>
      </c>
      <c r="B189" s="166" t="s">
        <v>369</v>
      </c>
      <c r="C189" s="212">
        <f>SUM(C190)</f>
        <v>14</v>
      </c>
    </row>
    <row r="190" spans="1:3">
      <c r="A190" s="173">
        <v>2140602</v>
      </c>
      <c r="B190" s="166" t="s">
        <v>370</v>
      </c>
      <c r="C190" s="213">
        <v>14</v>
      </c>
    </row>
    <row r="191" spans="1:3">
      <c r="A191" s="173">
        <v>215</v>
      </c>
      <c r="B191" s="166" t="s">
        <v>371</v>
      </c>
      <c r="C191" s="212">
        <f>SUM(C194,C192)</f>
        <v>1.6</v>
      </c>
    </row>
    <row r="192" spans="1:3">
      <c r="A192" s="173">
        <v>21506</v>
      </c>
      <c r="B192" s="166" t="s">
        <v>285</v>
      </c>
      <c r="C192" s="212">
        <f>SUM(C193)</f>
        <v>1.6</v>
      </c>
    </row>
    <row r="193" spans="1:3">
      <c r="A193" s="173">
        <v>2150605</v>
      </c>
      <c r="B193" s="166" t="s">
        <v>286</v>
      </c>
      <c r="C193" s="213">
        <v>1.6</v>
      </c>
    </row>
    <row r="194" spans="1:3" hidden="1">
      <c r="A194" s="173">
        <v>21508</v>
      </c>
      <c r="B194" s="166" t="s">
        <v>287</v>
      </c>
      <c r="C194" s="212">
        <f>SUM(C195)</f>
        <v>0</v>
      </c>
    </row>
    <row r="195" spans="1:3" hidden="1">
      <c r="A195" s="173">
        <v>2150805</v>
      </c>
      <c r="B195" s="166" t="s">
        <v>372</v>
      </c>
      <c r="C195" s="213"/>
    </row>
    <row r="196" spans="1:3" hidden="1">
      <c r="A196" s="173">
        <v>216</v>
      </c>
      <c r="B196" s="166" t="s">
        <v>373</v>
      </c>
      <c r="C196" s="212">
        <f>SUM(C197)</f>
        <v>0</v>
      </c>
    </row>
    <row r="197" spans="1:3" hidden="1">
      <c r="A197" s="173">
        <v>21602</v>
      </c>
      <c r="B197" s="166" t="s">
        <v>374</v>
      </c>
      <c r="C197" s="212">
        <f>SUM(C198)</f>
        <v>0</v>
      </c>
    </row>
    <row r="198" spans="1:3" hidden="1">
      <c r="A198" s="173">
        <v>2160299</v>
      </c>
      <c r="B198" s="166" t="s">
        <v>375</v>
      </c>
      <c r="C198" s="213"/>
    </row>
    <row r="199" spans="1:3" hidden="1">
      <c r="A199" s="173">
        <v>220</v>
      </c>
      <c r="B199" s="166" t="s">
        <v>376</v>
      </c>
      <c r="C199" s="212">
        <f>SUM(C200)</f>
        <v>0</v>
      </c>
    </row>
    <row r="200" spans="1:3" hidden="1">
      <c r="A200" s="173">
        <v>22001</v>
      </c>
      <c r="B200" s="166" t="s">
        <v>288</v>
      </c>
      <c r="C200" s="212">
        <f>SUM(C201:C206)</f>
        <v>0</v>
      </c>
    </row>
    <row r="201" spans="1:3" hidden="1">
      <c r="A201" s="173">
        <v>2200101</v>
      </c>
      <c r="B201" s="166" t="s">
        <v>189</v>
      </c>
      <c r="C201" s="213"/>
    </row>
    <row r="202" spans="1:3" hidden="1">
      <c r="A202" s="173">
        <v>2200102</v>
      </c>
      <c r="B202" s="166" t="s">
        <v>190</v>
      </c>
      <c r="C202" s="213"/>
    </row>
    <row r="203" spans="1:3" hidden="1">
      <c r="A203" s="173">
        <v>2200104</v>
      </c>
      <c r="B203" s="166" t="s">
        <v>289</v>
      </c>
      <c r="C203" s="213"/>
    </row>
    <row r="204" spans="1:3" hidden="1">
      <c r="A204" s="173">
        <v>2200105</v>
      </c>
      <c r="B204" s="166" t="s">
        <v>290</v>
      </c>
      <c r="C204" s="213"/>
    </row>
    <row r="205" spans="1:3" hidden="1">
      <c r="A205" s="173">
        <v>2200106</v>
      </c>
      <c r="B205" s="166" t="s">
        <v>291</v>
      </c>
      <c r="C205" s="213"/>
    </row>
    <row r="206" spans="1:3" hidden="1">
      <c r="A206" s="173">
        <v>2200199</v>
      </c>
      <c r="B206" s="166" t="s">
        <v>292</v>
      </c>
      <c r="C206" s="213"/>
    </row>
    <row r="207" spans="1:3">
      <c r="A207" s="173">
        <v>221</v>
      </c>
      <c r="B207" s="166" t="s">
        <v>176</v>
      </c>
      <c r="C207" s="212">
        <f>SUM(C208,C211,C215)</f>
        <v>43.099999999999994</v>
      </c>
    </row>
    <row r="208" spans="1:3">
      <c r="A208" s="173">
        <v>22101</v>
      </c>
      <c r="B208" s="166" t="s">
        <v>293</v>
      </c>
      <c r="C208" s="212">
        <f>SUM(C209:C210)</f>
        <v>6.8</v>
      </c>
    </row>
    <row r="209" spans="1:3">
      <c r="A209" s="173">
        <v>2210101</v>
      </c>
      <c r="B209" s="166" t="s">
        <v>294</v>
      </c>
      <c r="C209" s="213"/>
    </row>
    <row r="210" spans="1:3">
      <c r="A210" s="173">
        <v>2210105</v>
      </c>
      <c r="B210" s="166" t="s">
        <v>295</v>
      </c>
      <c r="C210" s="213">
        <v>6.8</v>
      </c>
    </row>
    <row r="211" spans="1:3">
      <c r="A211" s="173">
        <v>22102</v>
      </c>
      <c r="B211" s="166" t="s">
        <v>296</v>
      </c>
      <c r="C211" s="212">
        <f>SUM(C212:C214)</f>
        <v>36.299999999999997</v>
      </c>
    </row>
    <row r="212" spans="1:3">
      <c r="A212" s="173">
        <v>2210201</v>
      </c>
      <c r="B212" s="166" t="s">
        <v>377</v>
      </c>
      <c r="C212" s="213">
        <v>36.299999999999997</v>
      </c>
    </row>
    <row r="213" spans="1:3">
      <c r="A213" s="173">
        <v>2210202</v>
      </c>
      <c r="B213" s="166" t="s">
        <v>378</v>
      </c>
      <c r="C213" s="213"/>
    </row>
    <row r="214" spans="1:3">
      <c r="A214" s="173">
        <v>2210203</v>
      </c>
      <c r="B214" s="166" t="s">
        <v>379</v>
      </c>
      <c r="C214" s="213"/>
    </row>
    <row r="215" spans="1:3">
      <c r="A215" s="173">
        <v>22103</v>
      </c>
      <c r="B215" s="166" t="s">
        <v>380</v>
      </c>
      <c r="C215" s="212">
        <f>SUM(C216:C217)</f>
        <v>0</v>
      </c>
    </row>
    <row r="216" spans="1:3">
      <c r="A216" s="173">
        <v>2210301</v>
      </c>
      <c r="B216" s="166" t="s">
        <v>381</v>
      </c>
      <c r="C216" s="213"/>
    </row>
    <row r="217" spans="1:3">
      <c r="A217" s="173">
        <v>2210399</v>
      </c>
      <c r="B217" s="166" t="s">
        <v>382</v>
      </c>
      <c r="C217" s="213"/>
    </row>
    <row r="218" spans="1:3">
      <c r="A218" s="173">
        <v>229</v>
      </c>
      <c r="B218" s="166" t="s">
        <v>383</v>
      </c>
      <c r="C218" s="212">
        <f>SUM(C219)</f>
        <v>0</v>
      </c>
    </row>
    <row r="219" spans="1:3">
      <c r="A219" s="173">
        <v>22999</v>
      </c>
      <c r="B219" s="166" t="s">
        <v>384</v>
      </c>
      <c r="C219" s="212">
        <f>SUM(C220)</f>
        <v>0</v>
      </c>
    </row>
    <row r="220" spans="1:3">
      <c r="A220" s="173">
        <v>2299901</v>
      </c>
      <c r="B220" s="166" t="s">
        <v>385</v>
      </c>
      <c r="C220" s="213"/>
    </row>
    <row r="221" spans="1:3">
      <c r="A221" s="179" t="s">
        <v>386</v>
      </c>
      <c r="B221" s="180"/>
      <c r="C221" s="174">
        <f>SUM(C5,C39,C46,C54,C63,C70,C85,C112,C133,C139,C147,C184,C191,C196,C199,C207,C218)</f>
        <v>1359.3999999999999</v>
      </c>
    </row>
  </sheetData>
  <mergeCells count="2">
    <mergeCell ref="A2:C2"/>
    <mergeCell ref="A221:B22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96"/>
  <sheetViews>
    <sheetView workbookViewId="0">
      <selection activeCell="D86" sqref="D86"/>
    </sheetView>
  </sheetViews>
  <sheetFormatPr defaultRowHeight="15.75"/>
  <cols>
    <col min="1" max="1" width="19.375" style="69" customWidth="1"/>
    <col min="2" max="2" width="38.625" style="69" customWidth="1"/>
    <col min="3" max="3" width="17.25" style="71" customWidth="1"/>
    <col min="4" max="16384" width="9" style="69"/>
  </cols>
  <sheetData>
    <row r="1" spans="1:3" ht="21" customHeight="1">
      <c r="A1" s="72" t="s">
        <v>154</v>
      </c>
    </row>
    <row r="2" spans="1:3" ht="24.75" customHeight="1">
      <c r="A2" s="181" t="s">
        <v>132</v>
      </c>
      <c r="B2" s="182"/>
      <c r="C2" s="182"/>
    </row>
    <row r="3" spans="1:3" s="72" customFormat="1" ht="24" customHeight="1">
      <c r="C3" s="70" t="s">
        <v>40</v>
      </c>
    </row>
    <row r="4" spans="1:3" s="79" customFormat="1" ht="43.5" customHeight="1">
      <c r="A4" s="84" t="s">
        <v>41</v>
      </c>
      <c r="B4" s="84" t="s">
        <v>42</v>
      </c>
      <c r="C4" s="88" t="s">
        <v>43</v>
      </c>
    </row>
    <row r="5" spans="1:3" s="85" customFormat="1" ht="15.75" customHeight="1">
      <c r="A5" s="189" t="s">
        <v>388</v>
      </c>
      <c r="B5" s="189" t="s">
        <v>389</v>
      </c>
      <c r="C5" s="191">
        <f>SUM(C6:C13)</f>
        <v>535.6</v>
      </c>
    </row>
    <row r="6" spans="1:3" s="87" customFormat="1" ht="15.75" customHeight="1">
      <c r="A6" s="190" t="s">
        <v>390</v>
      </c>
      <c r="B6" s="190" t="s">
        <v>391</v>
      </c>
      <c r="C6" s="192">
        <v>175</v>
      </c>
    </row>
    <row r="7" spans="1:3" s="87" customFormat="1" ht="15.75" customHeight="1">
      <c r="A7" s="190" t="s">
        <v>392</v>
      </c>
      <c r="B7" s="190" t="s">
        <v>393</v>
      </c>
      <c r="C7" s="192">
        <v>246.2</v>
      </c>
    </row>
    <row r="8" spans="1:3" s="87" customFormat="1" ht="15.75" customHeight="1">
      <c r="A8" s="190" t="s">
        <v>394</v>
      </c>
      <c r="B8" s="190" t="s">
        <v>395</v>
      </c>
      <c r="C8" s="192">
        <v>28.5</v>
      </c>
    </row>
    <row r="9" spans="1:3" s="87" customFormat="1" ht="15.75" customHeight="1">
      <c r="A9" s="190" t="s">
        <v>396</v>
      </c>
      <c r="B9" s="190" t="s">
        <v>397</v>
      </c>
      <c r="C9" s="192">
        <v>62.4</v>
      </c>
    </row>
    <row r="10" spans="1:3" s="87" customFormat="1" ht="15.75" customHeight="1">
      <c r="A10" s="190" t="s">
        <v>398</v>
      </c>
      <c r="B10" s="190" t="s">
        <v>399</v>
      </c>
      <c r="C10" s="192"/>
    </row>
    <row r="11" spans="1:3" s="87" customFormat="1" ht="15.75" customHeight="1">
      <c r="A11" s="190" t="s">
        <v>400</v>
      </c>
      <c r="B11" s="190" t="s">
        <v>401</v>
      </c>
      <c r="C11" s="192"/>
    </row>
    <row r="12" spans="1:3" s="87" customFormat="1" ht="15.75" customHeight="1">
      <c r="A12" s="190" t="s">
        <v>402</v>
      </c>
      <c r="B12" s="190" t="s">
        <v>403</v>
      </c>
      <c r="C12" s="192">
        <v>23.5</v>
      </c>
    </row>
    <row r="13" spans="1:3" s="87" customFormat="1" ht="15.75" customHeight="1">
      <c r="A13" s="190" t="s">
        <v>404</v>
      </c>
      <c r="B13" s="190" t="s">
        <v>405</v>
      </c>
      <c r="C13" s="192"/>
    </row>
    <row r="14" spans="1:3" s="87" customFormat="1" ht="15.75" customHeight="1">
      <c r="A14" s="189" t="s">
        <v>406</v>
      </c>
      <c r="B14" s="189" t="s">
        <v>407</v>
      </c>
      <c r="C14" s="191">
        <f>SUM(C15:C41)</f>
        <v>262.29999999999995</v>
      </c>
    </row>
    <row r="15" spans="1:3" s="87" customFormat="1" ht="15.75" customHeight="1">
      <c r="A15" s="190" t="s">
        <v>408</v>
      </c>
      <c r="B15" s="190" t="s">
        <v>409</v>
      </c>
      <c r="C15" s="192">
        <v>54.4</v>
      </c>
    </row>
    <row r="16" spans="1:3" s="87" customFormat="1" ht="15.75" customHeight="1">
      <c r="A16" s="190" t="s">
        <v>410</v>
      </c>
      <c r="B16" s="190" t="s">
        <v>411</v>
      </c>
      <c r="C16" s="192">
        <v>6.1</v>
      </c>
    </row>
    <row r="17" spans="1:3" s="87" customFormat="1" ht="15.75" customHeight="1">
      <c r="A17" s="190" t="s">
        <v>412</v>
      </c>
      <c r="B17" s="190" t="s">
        <v>413</v>
      </c>
      <c r="C17" s="192"/>
    </row>
    <row r="18" spans="1:3" s="87" customFormat="1" ht="15.75" customHeight="1">
      <c r="A18" s="190" t="s">
        <v>414</v>
      </c>
      <c r="B18" s="190" t="s">
        <v>415</v>
      </c>
      <c r="C18" s="192"/>
    </row>
    <row r="19" spans="1:3" s="87" customFormat="1" ht="15.75" customHeight="1">
      <c r="A19" s="190" t="s">
        <v>416</v>
      </c>
      <c r="B19" s="190" t="s">
        <v>417</v>
      </c>
      <c r="C19" s="192"/>
    </row>
    <row r="20" spans="1:3" s="87" customFormat="1" ht="15.75" customHeight="1">
      <c r="A20" s="190" t="s">
        <v>418</v>
      </c>
      <c r="B20" s="190" t="s">
        <v>419</v>
      </c>
      <c r="C20" s="192">
        <v>6.3</v>
      </c>
    </row>
    <row r="21" spans="1:3" s="87" customFormat="1" ht="15.75" customHeight="1">
      <c r="A21" s="190" t="s">
        <v>420</v>
      </c>
      <c r="B21" s="190" t="s">
        <v>421</v>
      </c>
      <c r="C21" s="192">
        <v>5.8</v>
      </c>
    </row>
    <row r="22" spans="1:3" s="87" customFormat="1" ht="15.75" customHeight="1">
      <c r="A22" s="190" t="s">
        <v>422</v>
      </c>
      <c r="B22" s="190" t="s">
        <v>423</v>
      </c>
      <c r="C22" s="192">
        <v>14.6</v>
      </c>
    </row>
    <row r="23" spans="1:3" s="87" customFormat="1" ht="15.75" customHeight="1">
      <c r="A23" s="190" t="s">
        <v>424</v>
      </c>
      <c r="B23" s="190" t="s">
        <v>425</v>
      </c>
      <c r="C23" s="192"/>
    </row>
    <row r="24" spans="1:3" s="87" customFormat="1" ht="15.75" customHeight="1">
      <c r="A24" s="190" t="s">
        <v>426</v>
      </c>
      <c r="B24" s="190" t="s">
        <v>427</v>
      </c>
      <c r="C24" s="192">
        <v>3.3</v>
      </c>
    </row>
    <row r="25" spans="1:3" s="87" customFormat="1" ht="15.75" customHeight="1">
      <c r="A25" s="190" t="s">
        <v>428</v>
      </c>
      <c r="B25" s="190" t="s">
        <v>429</v>
      </c>
      <c r="C25" s="192"/>
    </row>
    <row r="26" spans="1:3" s="87" customFormat="1" ht="15.75" customHeight="1">
      <c r="A26" s="190" t="s">
        <v>430</v>
      </c>
      <c r="B26" s="190" t="s">
        <v>431</v>
      </c>
      <c r="C26" s="192">
        <v>15.8</v>
      </c>
    </row>
    <row r="27" spans="1:3" s="87" customFormat="1" ht="15.75" customHeight="1">
      <c r="A27" s="190" t="s">
        <v>432</v>
      </c>
      <c r="B27" s="190" t="s">
        <v>433</v>
      </c>
      <c r="C27" s="192"/>
    </row>
    <row r="28" spans="1:3" s="87" customFormat="1" ht="15.75" customHeight="1">
      <c r="A28" s="190" t="s">
        <v>434</v>
      </c>
      <c r="B28" s="190" t="s">
        <v>435</v>
      </c>
      <c r="C28" s="192"/>
    </row>
    <row r="29" spans="1:3" s="87" customFormat="1" ht="15.75" customHeight="1">
      <c r="A29" s="190" t="s">
        <v>436</v>
      </c>
      <c r="B29" s="190" t="s">
        <v>437</v>
      </c>
      <c r="C29" s="192"/>
    </row>
    <row r="30" spans="1:3" s="87" customFormat="1" ht="15.75" customHeight="1">
      <c r="A30" s="190" t="s">
        <v>438</v>
      </c>
      <c r="B30" s="190" t="s">
        <v>439</v>
      </c>
      <c r="C30" s="192">
        <v>10.3</v>
      </c>
    </row>
    <row r="31" spans="1:3" s="87" customFormat="1" ht="15.75" customHeight="1">
      <c r="A31" s="190" t="s">
        <v>440</v>
      </c>
      <c r="B31" s="190" t="s">
        <v>441</v>
      </c>
      <c r="C31" s="192"/>
    </row>
    <row r="32" spans="1:3" s="87" customFormat="1" ht="15.75" customHeight="1">
      <c r="A32" s="190" t="s">
        <v>442</v>
      </c>
      <c r="B32" s="190" t="s">
        <v>443</v>
      </c>
      <c r="C32" s="192"/>
    </row>
    <row r="33" spans="1:3" s="87" customFormat="1" ht="15.75" customHeight="1">
      <c r="A33" s="190" t="s">
        <v>444</v>
      </c>
      <c r="B33" s="190" t="s">
        <v>445</v>
      </c>
      <c r="C33" s="192"/>
    </row>
    <row r="34" spans="1:3" s="87" customFormat="1" ht="15.75" customHeight="1">
      <c r="A34" s="190" t="s">
        <v>446</v>
      </c>
      <c r="B34" s="190" t="s">
        <v>447</v>
      </c>
      <c r="C34" s="192">
        <v>28.1</v>
      </c>
    </row>
    <row r="35" spans="1:3" s="87" customFormat="1" ht="15.75" customHeight="1">
      <c r="A35" s="190" t="s">
        <v>448</v>
      </c>
      <c r="B35" s="190" t="s">
        <v>449</v>
      </c>
      <c r="C35" s="192"/>
    </row>
    <row r="36" spans="1:3" s="87" customFormat="1" ht="15.75" customHeight="1">
      <c r="A36" s="190" t="s">
        <v>450</v>
      </c>
      <c r="B36" s="190" t="s">
        <v>451</v>
      </c>
      <c r="C36" s="192">
        <v>2.7</v>
      </c>
    </row>
    <row r="37" spans="1:3" s="87" customFormat="1" ht="15.75" customHeight="1">
      <c r="A37" s="190" t="s">
        <v>452</v>
      </c>
      <c r="B37" s="190" t="s">
        <v>453</v>
      </c>
      <c r="C37" s="192">
        <v>4.5999999999999996</v>
      </c>
    </row>
    <row r="38" spans="1:3" s="87" customFormat="1" ht="15.75" customHeight="1">
      <c r="A38" s="190" t="s">
        <v>454</v>
      </c>
      <c r="B38" s="190" t="s">
        <v>455</v>
      </c>
      <c r="C38" s="192">
        <v>37.700000000000003</v>
      </c>
    </row>
    <row r="39" spans="1:3" s="87" customFormat="1" ht="15.75" customHeight="1">
      <c r="A39" s="190" t="s">
        <v>456</v>
      </c>
      <c r="B39" s="190" t="s">
        <v>457</v>
      </c>
      <c r="C39" s="192"/>
    </row>
    <row r="40" spans="1:3" s="87" customFormat="1" ht="15.75" customHeight="1">
      <c r="A40" s="190" t="s">
        <v>458</v>
      </c>
      <c r="B40" s="190" t="s">
        <v>459</v>
      </c>
      <c r="C40" s="192"/>
    </row>
    <row r="41" spans="1:3" s="87" customFormat="1" ht="15.75" customHeight="1">
      <c r="A41" s="190" t="s">
        <v>460</v>
      </c>
      <c r="B41" s="190" t="s">
        <v>461</v>
      </c>
      <c r="C41" s="192">
        <v>72.599999999999994</v>
      </c>
    </row>
    <row r="42" spans="1:3" s="87" customFormat="1" ht="15.75" customHeight="1">
      <c r="A42" s="189" t="s">
        <v>462</v>
      </c>
      <c r="B42" s="189" t="s">
        <v>463</v>
      </c>
      <c r="C42" s="191">
        <f>SUM(C43:C56)</f>
        <v>229.39999999999998</v>
      </c>
    </row>
    <row r="43" spans="1:3" s="87" customFormat="1" ht="15.75" customHeight="1">
      <c r="A43" s="190" t="s">
        <v>464</v>
      </c>
      <c r="B43" s="190" t="s">
        <v>465</v>
      </c>
      <c r="C43" s="192">
        <v>16.8</v>
      </c>
    </row>
    <row r="44" spans="1:3" s="87" customFormat="1" ht="15.75" customHeight="1">
      <c r="A44" s="190" t="s">
        <v>466</v>
      </c>
      <c r="B44" s="190" t="s">
        <v>467</v>
      </c>
      <c r="C44" s="192">
        <v>88.2</v>
      </c>
    </row>
    <row r="45" spans="1:3" s="87" customFormat="1" ht="15.75" customHeight="1">
      <c r="A45" s="190" t="s">
        <v>468</v>
      </c>
      <c r="B45" s="190" t="s">
        <v>469</v>
      </c>
      <c r="C45" s="192"/>
    </row>
    <row r="46" spans="1:3" s="87" customFormat="1" ht="15.75" customHeight="1">
      <c r="A46" s="190" t="s">
        <v>470</v>
      </c>
      <c r="B46" s="190" t="s">
        <v>471</v>
      </c>
      <c r="C46" s="192"/>
    </row>
    <row r="47" spans="1:3" s="87" customFormat="1" ht="15.75" customHeight="1">
      <c r="A47" s="190" t="s">
        <v>472</v>
      </c>
      <c r="B47" s="190" t="s">
        <v>473</v>
      </c>
      <c r="C47" s="192">
        <v>61.4</v>
      </c>
    </row>
    <row r="48" spans="1:3" s="87" customFormat="1" ht="15.75" customHeight="1">
      <c r="A48" s="190" t="s">
        <v>474</v>
      </c>
      <c r="B48" s="190" t="s">
        <v>475</v>
      </c>
      <c r="C48" s="192">
        <v>5.0999999999999996</v>
      </c>
    </row>
    <row r="49" spans="1:3" s="87" customFormat="1" ht="15.75" customHeight="1">
      <c r="A49" s="190" t="s">
        <v>476</v>
      </c>
      <c r="B49" s="190" t="s">
        <v>477</v>
      </c>
      <c r="C49" s="192">
        <v>16.899999999999999</v>
      </c>
    </row>
    <row r="50" spans="1:3" s="87" customFormat="1" ht="15.75" customHeight="1">
      <c r="A50" s="190" t="s">
        <v>478</v>
      </c>
      <c r="B50" s="190" t="s">
        <v>479</v>
      </c>
      <c r="C50" s="192"/>
    </row>
    <row r="51" spans="1:3" s="87" customFormat="1" ht="15.75" customHeight="1">
      <c r="A51" s="190" t="s">
        <v>480</v>
      </c>
      <c r="B51" s="190" t="s">
        <v>481</v>
      </c>
      <c r="C51" s="192"/>
    </row>
    <row r="52" spans="1:3" s="87" customFormat="1" ht="15.75" customHeight="1">
      <c r="A52" s="190" t="s">
        <v>482</v>
      </c>
      <c r="B52" s="190" t="s">
        <v>483</v>
      </c>
      <c r="C52" s="192"/>
    </row>
    <row r="53" spans="1:3" s="87" customFormat="1" ht="15.75" customHeight="1">
      <c r="A53" s="190" t="s">
        <v>484</v>
      </c>
      <c r="B53" s="190" t="s">
        <v>485</v>
      </c>
      <c r="C53" s="192">
        <v>36.299999999999997</v>
      </c>
    </row>
    <row r="54" spans="1:3" s="87" customFormat="1" ht="15.75" customHeight="1">
      <c r="A54" s="190" t="s">
        <v>486</v>
      </c>
      <c r="B54" s="190" t="s">
        <v>487</v>
      </c>
      <c r="C54" s="192"/>
    </row>
    <row r="55" spans="1:3" s="87" customFormat="1" ht="15.75" customHeight="1">
      <c r="A55" s="190" t="s">
        <v>488</v>
      </c>
      <c r="B55" s="190" t="s">
        <v>489</v>
      </c>
      <c r="C55" s="192"/>
    </row>
    <row r="56" spans="1:3" s="87" customFormat="1" ht="15.75" customHeight="1">
      <c r="A56" s="190" t="s">
        <v>490</v>
      </c>
      <c r="B56" s="190" t="s">
        <v>491</v>
      </c>
      <c r="C56" s="192">
        <v>4.7</v>
      </c>
    </row>
    <row r="57" spans="1:3" s="87" customFormat="1" ht="15.75" customHeight="1">
      <c r="A57" s="189" t="s">
        <v>492</v>
      </c>
      <c r="B57" s="189" t="s">
        <v>493</v>
      </c>
      <c r="C57" s="191">
        <f>SUM(C58:C61)</f>
        <v>145.5</v>
      </c>
    </row>
    <row r="58" spans="1:3" s="87" customFormat="1" ht="15.75" customHeight="1">
      <c r="A58" s="190" t="s">
        <v>494</v>
      </c>
      <c r="B58" s="190" t="s">
        <v>495</v>
      </c>
      <c r="C58" s="192">
        <v>95.5</v>
      </c>
    </row>
    <row r="59" spans="1:3" s="87" customFormat="1" ht="15.75" customHeight="1">
      <c r="A59" s="190" t="s">
        <v>496</v>
      </c>
      <c r="B59" s="190" t="s">
        <v>497</v>
      </c>
      <c r="C59" s="192"/>
    </row>
    <row r="60" spans="1:3" s="87" customFormat="1" ht="15.75" customHeight="1">
      <c r="A60" s="190" t="s">
        <v>498</v>
      </c>
      <c r="B60" s="190" t="s">
        <v>499</v>
      </c>
      <c r="C60" s="192"/>
    </row>
    <row r="61" spans="1:3" s="87" customFormat="1" ht="15.75" customHeight="1">
      <c r="A61" s="190" t="s">
        <v>500</v>
      </c>
      <c r="B61" s="190" t="s">
        <v>501</v>
      </c>
      <c r="C61" s="192">
        <v>50</v>
      </c>
    </row>
    <row r="62" spans="1:3" s="87" customFormat="1" ht="15.75" customHeight="1">
      <c r="A62" s="189" t="s">
        <v>502</v>
      </c>
      <c r="B62" s="189" t="s">
        <v>503</v>
      </c>
      <c r="C62" s="191"/>
    </row>
    <row r="63" spans="1:3" s="87" customFormat="1" ht="15.75" customHeight="1">
      <c r="A63" s="190" t="s">
        <v>504</v>
      </c>
      <c r="B63" s="190" t="s">
        <v>505</v>
      </c>
      <c r="C63" s="192"/>
    </row>
    <row r="64" spans="1:3" s="87" customFormat="1" ht="15.75" customHeight="1">
      <c r="A64" s="190" t="s">
        <v>506</v>
      </c>
      <c r="B64" s="190" t="s">
        <v>507</v>
      </c>
      <c r="C64" s="192"/>
    </row>
    <row r="65" spans="1:3" s="87" customFormat="1" ht="15.75" customHeight="1">
      <c r="A65" s="189" t="s">
        <v>508</v>
      </c>
      <c r="B65" s="189" t="s">
        <v>509</v>
      </c>
      <c r="C65" s="191"/>
    </row>
    <row r="66" spans="1:3" s="87" customFormat="1" ht="15.75" customHeight="1">
      <c r="A66" s="190" t="s">
        <v>510</v>
      </c>
      <c r="B66" s="190" t="s">
        <v>511</v>
      </c>
      <c r="C66" s="192"/>
    </row>
    <row r="67" spans="1:3" s="87" customFormat="1" ht="15.75" customHeight="1">
      <c r="A67" s="190" t="s">
        <v>512</v>
      </c>
      <c r="B67" s="190" t="s">
        <v>513</v>
      </c>
      <c r="C67" s="192"/>
    </row>
    <row r="68" spans="1:3" s="87" customFormat="1" ht="15.75" customHeight="1">
      <c r="A68" s="190" t="s">
        <v>514</v>
      </c>
      <c r="B68" s="190" t="s">
        <v>515</v>
      </c>
      <c r="C68" s="192"/>
    </row>
    <row r="69" spans="1:3" s="87" customFormat="1" ht="15.75" customHeight="1">
      <c r="A69" s="190" t="s">
        <v>516</v>
      </c>
      <c r="B69" s="190" t="s">
        <v>517</v>
      </c>
      <c r="C69" s="192"/>
    </row>
    <row r="70" spans="1:3" s="87" customFormat="1" ht="15.75" customHeight="1">
      <c r="A70" s="190" t="s">
        <v>518</v>
      </c>
      <c r="B70" s="190" t="s">
        <v>519</v>
      </c>
      <c r="C70" s="192"/>
    </row>
    <row r="71" spans="1:3" s="87" customFormat="1" ht="15.75" customHeight="1">
      <c r="A71" s="190" t="s">
        <v>520</v>
      </c>
      <c r="B71" s="190" t="s">
        <v>521</v>
      </c>
      <c r="C71" s="192"/>
    </row>
    <row r="72" spans="1:3" s="87" customFormat="1" ht="15.75" customHeight="1">
      <c r="A72" s="190" t="s">
        <v>522</v>
      </c>
      <c r="B72" s="190" t="s">
        <v>523</v>
      </c>
      <c r="C72" s="192"/>
    </row>
    <row r="73" spans="1:3" s="87" customFormat="1" ht="15.75" customHeight="1">
      <c r="A73" s="190" t="s">
        <v>524</v>
      </c>
      <c r="B73" s="190" t="s">
        <v>525</v>
      </c>
      <c r="C73" s="192"/>
    </row>
    <row r="74" spans="1:3" s="87" customFormat="1" ht="15.75" customHeight="1">
      <c r="A74" s="190" t="s">
        <v>526</v>
      </c>
      <c r="B74" s="190" t="s">
        <v>527</v>
      </c>
      <c r="C74" s="192"/>
    </row>
    <row r="75" spans="1:3" s="87" customFormat="1" ht="15.75" customHeight="1">
      <c r="A75" s="190" t="s">
        <v>528</v>
      </c>
      <c r="B75" s="190" t="s">
        <v>529</v>
      </c>
      <c r="C75" s="192"/>
    </row>
    <row r="76" spans="1:3" s="87" customFormat="1" ht="15.75" customHeight="1">
      <c r="A76" s="189" t="s">
        <v>530</v>
      </c>
      <c r="B76" s="189" t="s">
        <v>531</v>
      </c>
      <c r="C76" s="191">
        <f>SUM(C77:C91)</f>
        <v>120.8</v>
      </c>
    </row>
    <row r="77" spans="1:3" s="87" customFormat="1" ht="15.75" customHeight="1">
      <c r="A77" s="190" t="s">
        <v>532</v>
      </c>
      <c r="B77" s="190" t="s">
        <v>511</v>
      </c>
      <c r="C77" s="192">
        <v>29.1</v>
      </c>
    </row>
    <row r="78" spans="1:3" s="87" customFormat="1" ht="15.75" customHeight="1">
      <c r="A78" s="190" t="s">
        <v>533</v>
      </c>
      <c r="B78" s="190" t="s">
        <v>513</v>
      </c>
      <c r="C78" s="192">
        <v>12.7</v>
      </c>
    </row>
    <row r="79" spans="1:3" s="87" customFormat="1" ht="15.75" customHeight="1">
      <c r="A79" s="190" t="s">
        <v>534</v>
      </c>
      <c r="B79" s="190" t="s">
        <v>515</v>
      </c>
      <c r="C79" s="192"/>
    </row>
    <row r="80" spans="1:3" s="87" customFormat="1" ht="15.75" customHeight="1">
      <c r="A80" s="190" t="s">
        <v>535</v>
      </c>
      <c r="B80" s="190" t="s">
        <v>517</v>
      </c>
      <c r="C80" s="192">
        <v>61.8</v>
      </c>
    </row>
    <row r="81" spans="1:5" s="87" customFormat="1" ht="15.75" customHeight="1">
      <c r="A81" s="190" t="s">
        <v>536</v>
      </c>
      <c r="B81" s="190" t="s">
        <v>519</v>
      </c>
      <c r="C81" s="192">
        <v>9</v>
      </c>
    </row>
    <row r="82" spans="1:5" s="87" customFormat="1" ht="15.75" customHeight="1">
      <c r="A82" s="190" t="s">
        <v>537</v>
      </c>
      <c r="B82" s="190" t="s">
        <v>521</v>
      </c>
      <c r="C82" s="192">
        <v>8.1999999999999993</v>
      </c>
    </row>
    <row r="83" spans="1:5" s="87" customFormat="1" ht="15.75" customHeight="1">
      <c r="A83" s="190" t="s">
        <v>538</v>
      </c>
      <c r="B83" s="190" t="s">
        <v>523</v>
      </c>
      <c r="C83" s="192"/>
    </row>
    <row r="84" spans="1:5" s="72" customFormat="1" ht="15.75" customHeight="1">
      <c r="A84" s="190" t="s">
        <v>539</v>
      </c>
      <c r="B84" s="190" t="s">
        <v>540</v>
      </c>
      <c r="C84" s="192"/>
    </row>
    <row r="85" spans="1:5" s="79" customFormat="1" ht="15.75" customHeight="1">
      <c r="A85" s="190" t="s">
        <v>541</v>
      </c>
      <c r="B85" s="190" t="s">
        <v>542</v>
      </c>
      <c r="C85" s="192"/>
    </row>
    <row r="86" spans="1:5" s="72" customFormat="1" ht="15.75" customHeight="1">
      <c r="A86" s="190" t="s">
        <v>543</v>
      </c>
      <c r="B86" s="190" t="s">
        <v>544</v>
      </c>
      <c r="C86" s="192"/>
      <c r="E86" s="83"/>
    </row>
    <row r="87" spans="1:5" s="72" customFormat="1" ht="15.75" customHeight="1">
      <c r="A87" s="190" t="s">
        <v>545</v>
      </c>
      <c r="B87" s="190" t="s">
        <v>546</v>
      </c>
      <c r="C87" s="192"/>
    </row>
    <row r="88" spans="1:5" s="79" customFormat="1" ht="15.75" customHeight="1">
      <c r="A88" s="190" t="s">
        <v>547</v>
      </c>
      <c r="B88" s="190" t="s">
        <v>525</v>
      </c>
      <c r="C88" s="192"/>
    </row>
    <row r="89" spans="1:5">
      <c r="A89" s="190" t="s">
        <v>548</v>
      </c>
      <c r="B89" s="190" t="s">
        <v>527</v>
      </c>
      <c r="C89" s="192"/>
    </row>
    <row r="90" spans="1:5">
      <c r="A90" s="190" t="s">
        <v>549</v>
      </c>
      <c r="B90" s="190" t="s">
        <v>550</v>
      </c>
      <c r="C90" s="192"/>
    </row>
    <row r="91" spans="1:5">
      <c r="A91" s="190" t="s">
        <v>551</v>
      </c>
      <c r="B91" s="190" t="s">
        <v>531</v>
      </c>
      <c r="C91" s="192"/>
    </row>
    <row r="92" spans="1:5">
      <c r="A92" s="189" t="s">
        <v>552</v>
      </c>
      <c r="B92" s="189" t="s">
        <v>383</v>
      </c>
      <c r="C92" s="191"/>
    </row>
    <row r="93" spans="1:5">
      <c r="A93" s="190" t="s">
        <v>553</v>
      </c>
      <c r="B93" s="190" t="s">
        <v>554</v>
      </c>
      <c r="C93" s="192"/>
    </row>
    <row r="94" spans="1:5">
      <c r="A94" s="190" t="s">
        <v>555</v>
      </c>
      <c r="B94" s="190" t="s">
        <v>556</v>
      </c>
      <c r="C94" s="192"/>
    </row>
    <row r="95" spans="1:5">
      <c r="A95" s="190" t="s">
        <v>557</v>
      </c>
      <c r="B95" s="190" t="s">
        <v>383</v>
      </c>
      <c r="C95" s="192"/>
    </row>
    <row r="96" spans="1:5">
      <c r="A96" s="193" t="s">
        <v>558</v>
      </c>
      <c r="B96" s="194"/>
      <c r="C96" s="195">
        <v>1293.5999999999999</v>
      </c>
    </row>
  </sheetData>
  <mergeCells count="2">
    <mergeCell ref="A2:C2"/>
    <mergeCell ref="A96:B96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Z28"/>
  <sheetViews>
    <sheetView workbookViewId="0">
      <selection activeCell="D3" sqref="D3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31" hidden="1" customWidth="1"/>
    <col min="7" max="7" width="8.125" style="31" hidden="1" customWidth="1"/>
    <col min="8" max="8" width="9.625" style="32" hidden="1" customWidth="1"/>
    <col min="9" max="9" width="17.5" style="32" hidden="1" customWidth="1"/>
    <col min="10" max="10" width="12.5" style="33" hidden="1" customWidth="1"/>
    <col min="11" max="11" width="7" style="34" hidden="1" customWidth="1"/>
    <col min="12" max="13" width="7" style="31" hidden="1" customWidth="1"/>
    <col min="14" max="14" width="13.875" style="31" hidden="1" customWidth="1"/>
    <col min="15" max="15" width="7.875" style="31" hidden="1" customWidth="1"/>
    <col min="16" max="16" width="9.5" style="31" hidden="1" customWidth="1"/>
    <col min="17" max="17" width="6.875" style="31" hidden="1" customWidth="1"/>
    <col min="18" max="18" width="9" style="31" hidden="1" customWidth="1"/>
    <col min="19" max="19" width="5.875" style="31" hidden="1" customWidth="1"/>
    <col min="20" max="20" width="5.25" style="31" hidden="1" customWidth="1"/>
    <col min="21" max="21" width="6.5" style="31" hidden="1" customWidth="1"/>
    <col min="22" max="23" width="7" style="31" hidden="1" customWidth="1"/>
    <col min="24" max="24" width="10.625" style="31" hidden="1" customWidth="1"/>
    <col min="25" max="25" width="10.5" style="31" hidden="1" customWidth="1"/>
    <col min="26" max="26" width="7" style="31" hidden="1" customWidth="1"/>
    <col min="27" max="16384" width="7" style="31"/>
  </cols>
  <sheetData>
    <row r="1" spans="1:26" ht="21.75" customHeight="1">
      <c r="A1" s="30" t="s">
        <v>155</v>
      </c>
      <c r="B1" s="30"/>
      <c r="C1" s="30"/>
      <c r="D1" s="30"/>
    </row>
    <row r="2" spans="1:26" ht="51.75" customHeight="1">
      <c r="A2" s="185" t="s">
        <v>168</v>
      </c>
      <c r="B2" s="186"/>
      <c r="C2" s="186"/>
      <c r="D2" s="186"/>
      <c r="H2" s="31"/>
      <c r="I2" s="31"/>
      <c r="J2" s="31"/>
    </row>
    <row r="3" spans="1:26">
      <c r="D3" s="93" t="s">
        <v>52</v>
      </c>
      <c r="F3" s="31">
        <v>12.11</v>
      </c>
      <c r="H3" s="31">
        <v>12.22</v>
      </c>
      <c r="I3" s="31"/>
      <c r="J3" s="31"/>
      <c r="N3" s="31">
        <v>1.2</v>
      </c>
    </row>
    <row r="4" spans="1:26" s="95" customFormat="1" ht="39.75" customHeight="1">
      <c r="A4" s="23" t="s">
        <v>141</v>
      </c>
      <c r="B4" s="36" t="s">
        <v>53</v>
      </c>
      <c r="C4" s="36" t="s">
        <v>105</v>
      </c>
      <c r="D4" s="23" t="s">
        <v>133</v>
      </c>
      <c r="E4" s="94"/>
      <c r="H4" s="96" t="s">
        <v>54</v>
      </c>
      <c r="I4" s="96" t="s">
        <v>55</v>
      </c>
      <c r="J4" s="96" t="s">
        <v>56</v>
      </c>
      <c r="K4" s="97"/>
      <c r="N4" s="96" t="s">
        <v>54</v>
      </c>
      <c r="O4" s="98" t="s">
        <v>55</v>
      </c>
      <c r="P4" s="96" t="s">
        <v>56</v>
      </c>
    </row>
    <row r="5" spans="1:26" ht="39.75" customHeight="1">
      <c r="A5" s="99" t="s">
        <v>107</v>
      </c>
      <c r="B5" s="53"/>
      <c r="C5" s="53"/>
      <c r="D5" s="53"/>
      <c r="E5" s="42">
        <v>105429</v>
      </c>
      <c r="F5" s="100">
        <v>595734.14</v>
      </c>
      <c r="G5" s="31">
        <f>104401+13602</f>
        <v>118003</v>
      </c>
      <c r="H5" s="32" t="s">
        <v>8</v>
      </c>
      <c r="I5" s="32" t="s">
        <v>57</v>
      </c>
      <c r="J5" s="33">
        <v>596221.15</v>
      </c>
      <c r="K5" s="34" t="e">
        <f>H5-A5</f>
        <v>#VALUE!</v>
      </c>
      <c r="L5" s="50" t="e">
        <f>J5-#REF!</f>
        <v>#REF!</v>
      </c>
      <c r="M5" s="50">
        <v>75943</v>
      </c>
      <c r="N5" s="32" t="s">
        <v>8</v>
      </c>
      <c r="O5" s="32" t="s">
        <v>57</v>
      </c>
      <c r="P5" s="33">
        <v>643048.94999999995</v>
      </c>
      <c r="Q5" s="34" t="e">
        <f>N5-A5</f>
        <v>#VALUE!</v>
      </c>
      <c r="R5" s="50" t="e">
        <f>P5-#REF!</f>
        <v>#REF!</v>
      </c>
      <c r="T5" s="31">
        <v>717759</v>
      </c>
      <c r="V5" s="51" t="s">
        <v>8</v>
      </c>
      <c r="W5" s="51" t="s">
        <v>57</v>
      </c>
      <c r="X5" s="52">
        <v>659380.53</v>
      </c>
      <c r="Y5" s="31" t="e">
        <f>#REF!-X5</f>
        <v>#REF!</v>
      </c>
      <c r="Z5" s="31" t="e">
        <f>V5-A5</f>
        <v>#VALUE!</v>
      </c>
    </row>
    <row r="6" spans="1:26" ht="39.75" customHeight="1">
      <c r="A6" s="99" t="s">
        <v>108</v>
      </c>
      <c r="B6" s="53"/>
      <c r="C6" s="53"/>
      <c r="D6" s="53"/>
      <c r="E6" s="42"/>
      <c r="F6" s="100"/>
      <c r="L6" s="50"/>
      <c r="M6" s="50"/>
      <c r="N6" s="32"/>
      <c r="O6" s="32"/>
      <c r="P6" s="33"/>
      <c r="Q6" s="34"/>
      <c r="R6" s="50"/>
      <c r="V6" s="51"/>
      <c r="W6" s="51"/>
      <c r="X6" s="52"/>
    </row>
    <row r="7" spans="1:26" ht="39.75" customHeight="1">
      <c r="A7" s="99" t="s">
        <v>109</v>
      </c>
      <c r="B7" s="53"/>
      <c r="C7" s="53"/>
      <c r="D7" s="53"/>
      <c r="E7" s="42"/>
      <c r="F7" s="100"/>
      <c r="L7" s="50"/>
      <c r="M7" s="50"/>
      <c r="N7" s="32"/>
      <c r="O7" s="32"/>
      <c r="P7" s="33"/>
      <c r="Q7" s="34"/>
      <c r="R7" s="50"/>
      <c r="V7" s="51"/>
      <c r="W7" s="51"/>
      <c r="X7" s="52"/>
    </row>
    <row r="8" spans="1:26" ht="39.75" customHeight="1">
      <c r="A8" s="99" t="s">
        <v>110</v>
      </c>
      <c r="B8" s="53"/>
      <c r="C8" s="53"/>
      <c r="D8" s="53"/>
      <c r="E8" s="42"/>
      <c r="F8" s="100"/>
      <c r="L8" s="50"/>
      <c r="M8" s="50"/>
      <c r="N8" s="32"/>
      <c r="O8" s="32"/>
      <c r="P8" s="33"/>
      <c r="Q8" s="34"/>
      <c r="R8" s="50"/>
      <c r="V8" s="51"/>
      <c r="W8" s="51"/>
      <c r="X8" s="52"/>
    </row>
    <row r="9" spans="1:26" ht="39.75" customHeight="1">
      <c r="A9" s="99" t="s">
        <v>111</v>
      </c>
      <c r="B9" s="53"/>
      <c r="C9" s="53"/>
      <c r="D9" s="53"/>
      <c r="E9" s="42"/>
      <c r="F9" s="100"/>
      <c r="L9" s="50"/>
      <c r="M9" s="50"/>
      <c r="N9" s="32"/>
      <c r="O9" s="32"/>
      <c r="P9" s="33"/>
      <c r="Q9" s="34"/>
      <c r="R9" s="50"/>
      <c r="V9" s="51"/>
      <c r="W9" s="51"/>
      <c r="X9" s="52"/>
    </row>
    <row r="10" spans="1:26" ht="39.75" customHeight="1">
      <c r="A10" s="99" t="s">
        <v>0</v>
      </c>
      <c r="B10" s="53"/>
      <c r="C10" s="53"/>
      <c r="D10" s="53"/>
      <c r="E10" s="42"/>
      <c r="F10" s="100"/>
      <c r="L10" s="50"/>
      <c r="M10" s="50"/>
      <c r="N10" s="32"/>
      <c r="O10" s="32"/>
      <c r="P10" s="33"/>
      <c r="Q10" s="34"/>
      <c r="R10" s="50"/>
      <c r="V10" s="51"/>
      <c r="W10" s="51"/>
      <c r="X10" s="52"/>
    </row>
    <row r="11" spans="1:26" ht="39.75" customHeight="1">
      <c r="A11" s="99" t="s">
        <v>106</v>
      </c>
      <c r="B11" s="6"/>
      <c r="C11" s="6"/>
      <c r="D11" s="6"/>
      <c r="E11" s="42"/>
      <c r="F11" s="50"/>
      <c r="L11" s="50"/>
      <c r="M11" s="50"/>
      <c r="N11" s="32"/>
      <c r="O11" s="32"/>
      <c r="P11" s="33"/>
      <c r="Q11" s="34"/>
      <c r="R11" s="50"/>
      <c r="V11" s="51"/>
      <c r="W11" s="51"/>
      <c r="X11" s="52"/>
    </row>
    <row r="12" spans="1:26" ht="39.75" customHeight="1">
      <c r="A12" s="36" t="s">
        <v>60</v>
      </c>
      <c r="B12" s="53"/>
      <c r="C12" s="53"/>
      <c r="D12" s="53"/>
      <c r="H12" s="101" t="str">
        <f>""</f>
        <v/>
      </c>
      <c r="I12" s="101" t="str">
        <f>""</f>
        <v/>
      </c>
      <c r="J12" s="101" t="str">
        <f>""</f>
        <v/>
      </c>
      <c r="N12" s="101" t="str">
        <f>""</f>
        <v/>
      </c>
      <c r="O12" s="102" t="str">
        <f>""</f>
        <v/>
      </c>
      <c r="P12" s="101" t="str">
        <f>""</f>
        <v/>
      </c>
      <c r="X12" s="103" t="e">
        <f>X13+#REF!+#REF!+#REF!+#REF!+#REF!+#REF!+#REF!+#REF!+#REF!+#REF!+#REF!+#REF!+#REF!+#REF!+#REF!+#REF!+#REF!+#REF!+#REF!+#REF!</f>
        <v>#REF!</v>
      </c>
      <c r="Y12" s="103" t="e">
        <f>Y13+#REF!+#REF!+#REF!+#REF!+#REF!+#REF!+#REF!+#REF!+#REF!+#REF!+#REF!+#REF!+#REF!+#REF!+#REF!+#REF!+#REF!+#REF!+#REF!+#REF!</f>
        <v>#REF!</v>
      </c>
    </row>
    <row r="13" spans="1:26" ht="19.5" customHeight="1">
      <c r="R13" s="50"/>
      <c r="V13" s="51" t="s">
        <v>3</v>
      </c>
      <c r="W13" s="51" t="s">
        <v>30</v>
      </c>
      <c r="X13" s="52">
        <v>19998</v>
      </c>
      <c r="Y13" s="31" t="e">
        <f>#REF!-X13</f>
        <v>#REF!</v>
      </c>
      <c r="Z13" s="31">
        <f>V13-A13</f>
        <v>232</v>
      </c>
    </row>
    <row r="14" spans="1:26" ht="19.5" customHeight="1">
      <c r="R14" s="50"/>
      <c r="V14" s="51" t="s">
        <v>2</v>
      </c>
      <c r="W14" s="51" t="s">
        <v>31</v>
      </c>
      <c r="X14" s="52">
        <v>19998</v>
      </c>
      <c r="Y14" s="31" t="e">
        <f>#REF!-X14</f>
        <v>#REF!</v>
      </c>
      <c r="Z14" s="31">
        <f>V14-A14</f>
        <v>23203</v>
      </c>
    </row>
    <row r="15" spans="1:26" ht="19.5" customHeight="1">
      <c r="R15" s="50"/>
      <c r="V15" s="51" t="s">
        <v>1</v>
      </c>
      <c r="W15" s="51" t="s">
        <v>32</v>
      </c>
      <c r="X15" s="52">
        <v>19998</v>
      </c>
      <c r="Y15" s="31" t="e">
        <f>#REF!-X15</f>
        <v>#REF!</v>
      </c>
      <c r="Z15" s="31">
        <f>V15-A15</f>
        <v>2320301</v>
      </c>
    </row>
    <row r="16" spans="1:26" ht="19.5" customHeight="1">
      <c r="R16" s="50"/>
    </row>
    <row r="17" spans="18:18" s="31" customFormat="1" ht="19.5" customHeight="1">
      <c r="R17" s="50"/>
    </row>
    <row r="18" spans="18:18" s="31" customFormat="1" ht="19.5" customHeight="1">
      <c r="R18" s="50"/>
    </row>
    <row r="19" spans="18:18" s="31" customFormat="1" ht="19.5" customHeight="1">
      <c r="R19" s="50"/>
    </row>
    <row r="20" spans="18:18" s="31" customFormat="1" ht="19.5" customHeight="1">
      <c r="R20" s="50"/>
    </row>
    <row r="21" spans="18:18" s="31" customFormat="1" ht="19.5" customHeight="1">
      <c r="R21" s="50"/>
    </row>
    <row r="22" spans="18:18" s="31" customFormat="1" ht="19.5" customHeight="1">
      <c r="R22" s="50"/>
    </row>
    <row r="23" spans="18:18" s="31" customFormat="1" ht="19.5" customHeight="1">
      <c r="R23" s="50"/>
    </row>
    <row r="24" spans="18:18" s="31" customFormat="1" ht="19.5" customHeight="1">
      <c r="R24" s="50"/>
    </row>
    <row r="25" spans="18:18" s="31" customFormat="1" ht="19.5" customHeight="1">
      <c r="R25" s="50"/>
    </row>
    <row r="26" spans="18:18" s="31" customFormat="1" ht="19.5" customHeight="1">
      <c r="R26" s="50"/>
    </row>
    <row r="27" spans="18:18" s="31" customFormat="1" ht="19.5" customHeight="1">
      <c r="R27" s="50"/>
    </row>
    <row r="28" spans="18:18" s="31" customFormat="1" ht="19.5" customHeight="1">
      <c r="R28" s="50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8"/>
  <sheetViews>
    <sheetView workbookViewId="0">
      <selection activeCell="B6" sqref="B6"/>
    </sheetView>
  </sheetViews>
  <sheetFormatPr defaultColWidth="7.875" defaultRowHeight="15.75"/>
  <cols>
    <col min="1" max="2" width="37.625" style="138" customWidth="1"/>
    <col min="3" max="3" width="8" style="138" bestFit="1" customWidth="1"/>
    <col min="4" max="4" width="7.875" style="138" bestFit="1" customWidth="1"/>
    <col min="5" max="5" width="8.5" style="138" hidden="1" customWidth="1"/>
    <col min="6" max="6" width="7.875" style="138" hidden="1" customWidth="1"/>
    <col min="7" max="254" width="7.875" style="138"/>
    <col min="255" max="255" width="35.75" style="138" customWidth="1"/>
    <col min="256" max="256" width="0" style="138" hidden="1" customWidth="1"/>
    <col min="257" max="258" width="12" style="138" customWidth="1"/>
    <col min="259" max="259" width="8" style="138" bestFit="1" customWidth="1"/>
    <col min="260" max="260" width="7.875" style="138" bestFit="1" customWidth="1"/>
    <col min="261" max="262" width="0" style="138" hidden="1" customWidth="1"/>
    <col min="263" max="510" width="7.875" style="138"/>
    <col min="511" max="511" width="35.75" style="138" customWidth="1"/>
    <col min="512" max="512" width="0" style="138" hidden="1" customWidth="1"/>
    <col min="513" max="514" width="12" style="138" customWidth="1"/>
    <col min="515" max="515" width="8" style="138" bestFit="1" customWidth="1"/>
    <col min="516" max="516" width="7.875" style="138" bestFit="1" customWidth="1"/>
    <col min="517" max="518" width="0" style="138" hidden="1" customWidth="1"/>
    <col min="519" max="766" width="7.875" style="138"/>
    <col min="767" max="767" width="35.75" style="138" customWidth="1"/>
    <col min="768" max="768" width="0" style="138" hidden="1" customWidth="1"/>
    <col min="769" max="770" width="12" style="138" customWidth="1"/>
    <col min="771" max="771" width="8" style="138" bestFit="1" customWidth="1"/>
    <col min="772" max="772" width="7.875" style="138" bestFit="1" customWidth="1"/>
    <col min="773" max="774" width="0" style="138" hidden="1" customWidth="1"/>
    <col min="775" max="1022" width="7.875" style="138"/>
    <col min="1023" max="1023" width="35.75" style="138" customWidth="1"/>
    <col min="1024" max="1024" width="0" style="138" hidden="1" customWidth="1"/>
    <col min="1025" max="1026" width="12" style="138" customWidth="1"/>
    <col min="1027" max="1027" width="8" style="138" bestFit="1" customWidth="1"/>
    <col min="1028" max="1028" width="7.875" style="138" bestFit="1" customWidth="1"/>
    <col min="1029" max="1030" width="0" style="138" hidden="1" customWidth="1"/>
    <col min="1031" max="1278" width="7.875" style="138"/>
    <col min="1279" max="1279" width="35.75" style="138" customWidth="1"/>
    <col min="1280" max="1280" width="0" style="138" hidden="1" customWidth="1"/>
    <col min="1281" max="1282" width="12" style="138" customWidth="1"/>
    <col min="1283" max="1283" width="8" style="138" bestFit="1" customWidth="1"/>
    <col min="1284" max="1284" width="7.875" style="138" bestFit="1" customWidth="1"/>
    <col min="1285" max="1286" width="0" style="138" hidden="1" customWidth="1"/>
    <col min="1287" max="1534" width="7.875" style="138"/>
    <col min="1535" max="1535" width="35.75" style="138" customWidth="1"/>
    <col min="1536" max="1536" width="0" style="138" hidden="1" customWidth="1"/>
    <col min="1537" max="1538" width="12" style="138" customWidth="1"/>
    <col min="1539" max="1539" width="8" style="138" bestFit="1" customWidth="1"/>
    <col min="1540" max="1540" width="7.875" style="138" bestFit="1" customWidth="1"/>
    <col min="1541" max="1542" width="0" style="138" hidden="1" customWidth="1"/>
    <col min="1543" max="1790" width="7.875" style="138"/>
    <col min="1791" max="1791" width="35.75" style="138" customWidth="1"/>
    <col min="1792" max="1792" width="0" style="138" hidden="1" customWidth="1"/>
    <col min="1793" max="1794" width="12" style="138" customWidth="1"/>
    <col min="1795" max="1795" width="8" style="138" bestFit="1" customWidth="1"/>
    <col min="1796" max="1796" width="7.875" style="138" bestFit="1" customWidth="1"/>
    <col min="1797" max="1798" width="0" style="138" hidden="1" customWidth="1"/>
    <col min="1799" max="2046" width="7.875" style="138"/>
    <col min="2047" max="2047" width="35.75" style="138" customWidth="1"/>
    <col min="2048" max="2048" width="0" style="138" hidden="1" customWidth="1"/>
    <col min="2049" max="2050" width="12" style="138" customWidth="1"/>
    <col min="2051" max="2051" width="8" style="138" bestFit="1" customWidth="1"/>
    <col min="2052" max="2052" width="7.875" style="138" bestFit="1" customWidth="1"/>
    <col min="2053" max="2054" width="0" style="138" hidden="1" customWidth="1"/>
    <col min="2055" max="2302" width="7.875" style="138"/>
    <col min="2303" max="2303" width="35.75" style="138" customWidth="1"/>
    <col min="2304" max="2304" width="0" style="138" hidden="1" customWidth="1"/>
    <col min="2305" max="2306" width="12" style="138" customWidth="1"/>
    <col min="2307" max="2307" width="8" style="138" bestFit="1" customWidth="1"/>
    <col min="2308" max="2308" width="7.875" style="138" bestFit="1" customWidth="1"/>
    <col min="2309" max="2310" width="0" style="138" hidden="1" customWidth="1"/>
    <col min="2311" max="2558" width="7.875" style="138"/>
    <col min="2559" max="2559" width="35.75" style="138" customWidth="1"/>
    <col min="2560" max="2560" width="0" style="138" hidden="1" customWidth="1"/>
    <col min="2561" max="2562" width="12" style="138" customWidth="1"/>
    <col min="2563" max="2563" width="8" style="138" bestFit="1" customWidth="1"/>
    <col min="2564" max="2564" width="7.875" style="138" bestFit="1" customWidth="1"/>
    <col min="2565" max="2566" width="0" style="138" hidden="1" customWidth="1"/>
    <col min="2567" max="2814" width="7.875" style="138"/>
    <col min="2815" max="2815" width="35.75" style="138" customWidth="1"/>
    <col min="2816" max="2816" width="0" style="138" hidden="1" customWidth="1"/>
    <col min="2817" max="2818" width="12" style="138" customWidth="1"/>
    <col min="2819" max="2819" width="8" style="138" bestFit="1" customWidth="1"/>
    <col min="2820" max="2820" width="7.875" style="138" bestFit="1" customWidth="1"/>
    <col min="2821" max="2822" width="0" style="138" hidden="1" customWidth="1"/>
    <col min="2823" max="3070" width="7.875" style="138"/>
    <col min="3071" max="3071" width="35.75" style="138" customWidth="1"/>
    <col min="3072" max="3072" width="0" style="138" hidden="1" customWidth="1"/>
    <col min="3073" max="3074" width="12" style="138" customWidth="1"/>
    <col min="3075" max="3075" width="8" style="138" bestFit="1" customWidth="1"/>
    <col min="3076" max="3076" width="7.875" style="138" bestFit="1" customWidth="1"/>
    <col min="3077" max="3078" width="0" style="138" hidden="1" customWidth="1"/>
    <col min="3079" max="3326" width="7.875" style="138"/>
    <col min="3327" max="3327" width="35.75" style="138" customWidth="1"/>
    <col min="3328" max="3328" width="0" style="138" hidden="1" customWidth="1"/>
    <col min="3329" max="3330" width="12" style="138" customWidth="1"/>
    <col min="3331" max="3331" width="8" style="138" bestFit="1" customWidth="1"/>
    <col min="3332" max="3332" width="7.875" style="138" bestFit="1" customWidth="1"/>
    <col min="3333" max="3334" width="0" style="138" hidden="1" customWidth="1"/>
    <col min="3335" max="3582" width="7.875" style="138"/>
    <col min="3583" max="3583" width="35.75" style="138" customWidth="1"/>
    <col min="3584" max="3584" width="0" style="138" hidden="1" customWidth="1"/>
    <col min="3585" max="3586" width="12" style="138" customWidth="1"/>
    <col min="3587" max="3587" width="8" style="138" bestFit="1" customWidth="1"/>
    <col min="3588" max="3588" width="7.875" style="138" bestFit="1" customWidth="1"/>
    <col min="3589" max="3590" width="0" style="138" hidden="1" customWidth="1"/>
    <col min="3591" max="3838" width="7.875" style="138"/>
    <col min="3839" max="3839" width="35.75" style="138" customWidth="1"/>
    <col min="3840" max="3840" width="0" style="138" hidden="1" customWidth="1"/>
    <col min="3841" max="3842" width="12" style="138" customWidth="1"/>
    <col min="3843" max="3843" width="8" style="138" bestFit="1" customWidth="1"/>
    <col min="3844" max="3844" width="7.875" style="138" bestFit="1" customWidth="1"/>
    <col min="3845" max="3846" width="0" style="138" hidden="1" customWidth="1"/>
    <col min="3847" max="4094" width="7.875" style="138"/>
    <col min="4095" max="4095" width="35.75" style="138" customWidth="1"/>
    <col min="4096" max="4096" width="0" style="138" hidden="1" customWidth="1"/>
    <col min="4097" max="4098" width="12" style="138" customWidth="1"/>
    <col min="4099" max="4099" width="8" style="138" bestFit="1" customWidth="1"/>
    <col min="4100" max="4100" width="7.875" style="138" bestFit="1" customWidth="1"/>
    <col min="4101" max="4102" width="0" style="138" hidden="1" customWidth="1"/>
    <col min="4103" max="4350" width="7.875" style="138"/>
    <col min="4351" max="4351" width="35.75" style="138" customWidth="1"/>
    <col min="4352" max="4352" width="0" style="138" hidden="1" customWidth="1"/>
    <col min="4353" max="4354" width="12" style="138" customWidth="1"/>
    <col min="4355" max="4355" width="8" style="138" bestFit="1" customWidth="1"/>
    <col min="4356" max="4356" width="7.875" style="138" bestFit="1" customWidth="1"/>
    <col min="4357" max="4358" width="0" style="138" hidden="1" customWidth="1"/>
    <col min="4359" max="4606" width="7.875" style="138"/>
    <col min="4607" max="4607" width="35.75" style="138" customWidth="1"/>
    <col min="4608" max="4608" width="0" style="138" hidden="1" customWidth="1"/>
    <col min="4609" max="4610" width="12" style="138" customWidth="1"/>
    <col min="4611" max="4611" width="8" style="138" bestFit="1" customWidth="1"/>
    <col min="4612" max="4612" width="7.875" style="138" bestFit="1" customWidth="1"/>
    <col min="4613" max="4614" width="0" style="138" hidden="1" customWidth="1"/>
    <col min="4615" max="4862" width="7.875" style="138"/>
    <col min="4863" max="4863" width="35.75" style="138" customWidth="1"/>
    <col min="4864" max="4864" width="0" style="138" hidden="1" customWidth="1"/>
    <col min="4865" max="4866" width="12" style="138" customWidth="1"/>
    <col min="4867" max="4867" width="8" style="138" bestFit="1" customWidth="1"/>
    <col min="4868" max="4868" width="7.875" style="138" bestFit="1" customWidth="1"/>
    <col min="4869" max="4870" width="0" style="138" hidden="1" customWidth="1"/>
    <col min="4871" max="5118" width="7.875" style="138"/>
    <col min="5119" max="5119" width="35.75" style="138" customWidth="1"/>
    <col min="5120" max="5120" width="0" style="138" hidden="1" customWidth="1"/>
    <col min="5121" max="5122" width="12" style="138" customWidth="1"/>
    <col min="5123" max="5123" width="8" style="138" bestFit="1" customWidth="1"/>
    <col min="5124" max="5124" width="7.875" style="138" bestFit="1" customWidth="1"/>
    <col min="5125" max="5126" width="0" style="138" hidden="1" customWidth="1"/>
    <col min="5127" max="5374" width="7.875" style="138"/>
    <col min="5375" max="5375" width="35.75" style="138" customWidth="1"/>
    <col min="5376" max="5376" width="0" style="138" hidden="1" customWidth="1"/>
    <col min="5377" max="5378" width="12" style="138" customWidth="1"/>
    <col min="5379" max="5379" width="8" style="138" bestFit="1" customWidth="1"/>
    <col min="5380" max="5380" width="7.875" style="138" bestFit="1" customWidth="1"/>
    <col min="5381" max="5382" width="0" style="138" hidden="1" customWidth="1"/>
    <col min="5383" max="5630" width="7.875" style="138"/>
    <col min="5631" max="5631" width="35.75" style="138" customWidth="1"/>
    <col min="5632" max="5632" width="0" style="138" hidden="1" customWidth="1"/>
    <col min="5633" max="5634" width="12" style="138" customWidth="1"/>
    <col min="5635" max="5635" width="8" style="138" bestFit="1" customWidth="1"/>
    <col min="5636" max="5636" width="7.875" style="138" bestFit="1" customWidth="1"/>
    <col min="5637" max="5638" width="0" style="138" hidden="1" customWidth="1"/>
    <col min="5639" max="5886" width="7.875" style="138"/>
    <col min="5887" max="5887" width="35.75" style="138" customWidth="1"/>
    <col min="5888" max="5888" width="0" style="138" hidden="1" customWidth="1"/>
    <col min="5889" max="5890" width="12" style="138" customWidth="1"/>
    <col min="5891" max="5891" width="8" style="138" bestFit="1" customWidth="1"/>
    <col min="5892" max="5892" width="7.875" style="138" bestFit="1" customWidth="1"/>
    <col min="5893" max="5894" width="0" style="138" hidden="1" customWidth="1"/>
    <col min="5895" max="6142" width="7.875" style="138"/>
    <col min="6143" max="6143" width="35.75" style="138" customWidth="1"/>
    <col min="6144" max="6144" width="0" style="138" hidden="1" customWidth="1"/>
    <col min="6145" max="6146" width="12" style="138" customWidth="1"/>
    <col min="6147" max="6147" width="8" style="138" bestFit="1" customWidth="1"/>
    <col min="6148" max="6148" width="7.875" style="138" bestFit="1" customWidth="1"/>
    <col min="6149" max="6150" width="0" style="138" hidden="1" customWidth="1"/>
    <col min="6151" max="6398" width="7.875" style="138"/>
    <col min="6399" max="6399" width="35.75" style="138" customWidth="1"/>
    <col min="6400" max="6400" width="0" style="138" hidden="1" customWidth="1"/>
    <col min="6401" max="6402" width="12" style="138" customWidth="1"/>
    <col min="6403" max="6403" width="8" style="138" bestFit="1" customWidth="1"/>
    <col min="6404" max="6404" width="7.875" style="138" bestFit="1" customWidth="1"/>
    <col min="6405" max="6406" width="0" style="138" hidden="1" customWidth="1"/>
    <col min="6407" max="6654" width="7.875" style="138"/>
    <col min="6655" max="6655" width="35.75" style="138" customWidth="1"/>
    <col min="6656" max="6656" width="0" style="138" hidden="1" customWidth="1"/>
    <col min="6657" max="6658" width="12" style="138" customWidth="1"/>
    <col min="6659" max="6659" width="8" style="138" bestFit="1" customWidth="1"/>
    <col min="6660" max="6660" width="7.875" style="138" bestFit="1" customWidth="1"/>
    <col min="6661" max="6662" width="0" style="138" hidden="1" customWidth="1"/>
    <col min="6663" max="6910" width="7.875" style="138"/>
    <col min="6911" max="6911" width="35.75" style="138" customWidth="1"/>
    <col min="6912" max="6912" width="0" style="138" hidden="1" customWidth="1"/>
    <col min="6913" max="6914" width="12" style="138" customWidth="1"/>
    <col min="6915" max="6915" width="8" style="138" bestFit="1" customWidth="1"/>
    <col min="6916" max="6916" width="7.875" style="138" bestFit="1" customWidth="1"/>
    <col min="6917" max="6918" width="0" style="138" hidden="1" customWidth="1"/>
    <col min="6919" max="7166" width="7.875" style="138"/>
    <col min="7167" max="7167" width="35.75" style="138" customWidth="1"/>
    <col min="7168" max="7168" width="0" style="138" hidden="1" customWidth="1"/>
    <col min="7169" max="7170" width="12" style="138" customWidth="1"/>
    <col min="7171" max="7171" width="8" style="138" bestFit="1" customWidth="1"/>
    <col min="7172" max="7172" width="7.875" style="138" bestFit="1" customWidth="1"/>
    <col min="7173" max="7174" width="0" style="138" hidden="1" customWidth="1"/>
    <col min="7175" max="7422" width="7.875" style="138"/>
    <col min="7423" max="7423" width="35.75" style="138" customWidth="1"/>
    <col min="7424" max="7424" width="0" style="138" hidden="1" customWidth="1"/>
    <col min="7425" max="7426" width="12" style="138" customWidth="1"/>
    <col min="7427" max="7427" width="8" style="138" bestFit="1" customWidth="1"/>
    <col min="7428" max="7428" width="7.875" style="138" bestFit="1" customWidth="1"/>
    <col min="7429" max="7430" width="0" style="138" hidden="1" customWidth="1"/>
    <col min="7431" max="7678" width="7.875" style="138"/>
    <col min="7679" max="7679" width="35.75" style="138" customWidth="1"/>
    <col min="7680" max="7680" width="0" style="138" hidden="1" customWidth="1"/>
    <col min="7681" max="7682" width="12" style="138" customWidth="1"/>
    <col min="7683" max="7683" width="8" style="138" bestFit="1" customWidth="1"/>
    <col min="7684" max="7684" width="7.875" style="138" bestFit="1" customWidth="1"/>
    <col min="7685" max="7686" width="0" style="138" hidden="1" customWidth="1"/>
    <col min="7687" max="7934" width="7.875" style="138"/>
    <col min="7935" max="7935" width="35.75" style="138" customWidth="1"/>
    <col min="7936" max="7936" width="0" style="138" hidden="1" customWidth="1"/>
    <col min="7937" max="7938" width="12" style="138" customWidth="1"/>
    <col min="7939" max="7939" width="8" style="138" bestFit="1" customWidth="1"/>
    <col min="7940" max="7940" width="7.875" style="138" bestFit="1" customWidth="1"/>
    <col min="7941" max="7942" width="0" style="138" hidden="1" customWidth="1"/>
    <col min="7943" max="8190" width="7.875" style="138"/>
    <col min="8191" max="8191" width="35.75" style="138" customWidth="1"/>
    <col min="8192" max="8192" width="0" style="138" hidden="1" customWidth="1"/>
    <col min="8193" max="8194" width="12" style="138" customWidth="1"/>
    <col min="8195" max="8195" width="8" style="138" bestFit="1" customWidth="1"/>
    <col min="8196" max="8196" width="7.875" style="138" bestFit="1" customWidth="1"/>
    <col min="8197" max="8198" width="0" style="138" hidden="1" customWidth="1"/>
    <col min="8199" max="8446" width="7.875" style="138"/>
    <col min="8447" max="8447" width="35.75" style="138" customWidth="1"/>
    <col min="8448" max="8448" width="0" style="138" hidden="1" customWidth="1"/>
    <col min="8449" max="8450" width="12" style="138" customWidth="1"/>
    <col min="8451" max="8451" width="8" style="138" bestFit="1" customWidth="1"/>
    <col min="8452" max="8452" width="7.875" style="138" bestFit="1" customWidth="1"/>
    <col min="8453" max="8454" width="0" style="138" hidden="1" customWidth="1"/>
    <col min="8455" max="8702" width="7.875" style="138"/>
    <col min="8703" max="8703" width="35.75" style="138" customWidth="1"/>
    <col min="8704" max="8704" width="0" style="138" hidden="1" customWidth="1"/>
    <col min="8705" max="8706" width="12" style="138" customWidth="1"/>
    <col min="8707" max="8707" width="8" style="138" bestFit="1" customWidth="1"/>
    <col min="8708" max="8708" width="7.875" style="138" bestFit="1" customWidth="1"/>
    <col min="8709" max="8710" width="0" style="138" hidden="1" customWidth="1"/>
    <col min="8711" max="8958" width="7.875" style="138"/>
    <col min="8959" max="8959" width="35.75" style="138" customWidth="1"/>
    <col min="8960" max="8960" width="0" style="138" hidden="1" customWidth="1"/>
    <col min="8961" max="8962" width="12" style="138" customWidth="1"/>
    <col min="8963" max="8963" width="8" style="138" bestFit="1" customWidth="1"/>
    <col min="8964" max="8964" width="7.875" style="138" bestFit="1" customWidth="1"/>
    <col min="8965" max="8966" width="0" style="138" hidden="1" customWidth="1"/>
    <col min="8967" max="9214" width="7.875" style="138"/>
    <col min="9215" max="9215" width="35.75" style="138" customWidth="1"/>
    <col min="9216" max="9216" width="0" style="138" hidden="1" customWidth="1"/>
    <col min="9217" max="9218" width="12" style="138" customWidth="1"/>
    <col min="9219" max="9219" width="8" style="138" bestFit="1" customWidth="1"/>
    <col min="9220" max="9220" width="7.875" style="138" bestFit="1" customWidth="1"/>
    <col min="9221" max="9222" width="0" style="138" hidden="1" customWidth="1"/>
    <col min="9223" max="9470" width="7.875" style="138"/>
    <col min="9471" max="9471" width="35.75" style="138" customWidth="1"/>
    <col min="9472" max="9472" width="0" style="138" hidden="1" customWidth="1"/>
    <col min="9473" max="9474" width="12" style="138" customWidth="1"/>
    <col min="9475" max="9475" width="8" style="138" bestFit="1" customWidth="1"/>
    <col min="9476" max="9476" width="7.875" style="138" bestFit="1" customWidth="1"/>
    <col min="9477" max="9478" width="0" style="138" hidden="1" customWidth="1"/>
    <col min="9479" max="9726" width="7.875" style="138"/>
    <col min="9727" max="9727" width="35.75" style="138" customWidth="1"/>
    <col min="9728" max="9728" width="0" style="138" hidden="1" customWidth="1"/>
    <col min="9729" max="9730" width="12" style="138" customWidth="1"/>
    <col min="9731" max="9731" width="8" style="138" bestFit="1" customWidth="1"/>
    <col min="9732" max="9732" width="7.875" style="138" bestFit="1" customWidth="1"/>
    <col min="9733" max="9734" width="0" style="138" hidden="1" customWidth="1"/>
    <col min="9735" max="9982" width="7.875" style="138"/>
    <col min="9983" max="9983" width="35.75" style="138" customWidth="1"/>
    <col min="9984" max="9984" width="0" style="138" hidden="1" customWidth="1"/>
    <col min="9985" max="9986" width="12" style="138" customWidth="1"/>
    <col min="9987" max="9987" width="8" style="138" bestFit="1" customWidth="1"/>
    <col min="9988" max="9988" width="7.875" style="138" bestFit="1" customWidth="1"/>
    <col min="9989" max="9990" width="0" style="138" hidden="1" customWidth="1"/>
    <col min="9991" max="10238" width="7.875" style="138"/>
    <col min="10239" max="10239" width="35.75" style="138" customWidth="1"/>
    <col min="10240" max="10240" width="0" style="138" hidden="1" customWidth="1"/>
    <col min="10241" max="10242" width="12" style="138" customWidth="1"/>
    <col min="10243" max="10243" width="8" style="138" bestFit="1" customWidth="1"/>
    <col min="10244" max="10244" width="7.875" style="138" bestFit="1" customWidth="1"/>
    <col min="10245" max="10246" width="0" style="138" hidden="1" customWidth="1"/>
    <col min="10247" max="10494" width="7.875" style="138"/>
    <col min="10495" max="10495" width="35.75" style="138" customWidth="1"/>
    <col min="10496" max="10496" width="0" style="138" hidden="1" customWidth="1"/>
    <col min="10497" max="10498" width="12" style="138" customWidth="1"/>
    <col min="10499" max="10499" width="8" style="138" bestFit="1" customWidth="1"/>
    <col min="10500" max="10500" width="7.875" style="138" bestFit="1" customWidth="1"/>
    <col min="10501" max="10502" width="0" style="138" hidden="1" customWidth="1"/>
    <col min="10503" max="10750" width="7.875" style="138"/>
    <col min="10751" max="10751" width="35.75" style="138" customWidth="1"/>
    <col min="10752" max="10752" width="0" style="138" hidden="1" customWidth="1"/>
    <col min="10753" max="10754" width="12" style="138" customWidth="1"/>
    <col min="10755" max="10755" width="8" style="138" bestFit="1" customWidth="1"/>
    <col min="10756" max="10756" width="7.875" style="138" bestFit="1" customWidth="1"/>
    <col min="10757" max="10758" width="0" style="138" hidden="1" customWidth="1"/>
    <col min="10759" max="11006" width="7.875" style="138"/>
    <col min="11007" max="11007" width="35.75" style="138" customWidth="1"/>
    <col min="11008" max="11008" width="0" style="138" hidden="1" customWidth="1"/>
    <col min="11009" max="11010" width="12" style="138" customWidth="1"/>
    <col min="11011" max="11011" width="8" style="138" bestFit="1" customWidth="1"/>
    <col min="11012" max="11012" width="7.875" style="138" bestFit="1" customWidth="1"/>
    <col min="11013" max="11014" width="0" style="138" hidden="1" customWidth="1"/>
    <col min="11015" max="11262" width="7.875" style="138"/>
    <col min="11263" max="11263" width="35.75" style="138" customWidth="1"/>
    <col min="11264" max="11264" width="0" style="138" hidden="1" customWidth="1"/>
    <col min="11265" max="11266" width="12" style="138" customWidth="1"/>
    <col min="11267" max="11267" width="8" style="138" bestFit="1" customWidth="1"/>
    <col min="11268" max="11268" width="7.875" style="138" bestFit="1" customWidth="1"/>
    <col min="11269" max="11270" width="0" style="138" hidden="1" customWidth="1"/>
    <col min="11271" max="11518" width="7.875" style="138"/>
    <col min="11519" max="11519" width="35.75" style="138" customWidth="1"/>
    <col min="11520" max="11520" width="0" style="138" hidden="1" customWidth="1"/>
    <col min="11521" max="11522" width="12" style="138" customWidth="1"/>
    <col min="11523" max="11523" width="8" style="138" bestFit="1" customWidth="1"/>
    <col min="11524" max="11524" width="7.875" style="138" bestFit="1" customWidth="1"/>
    <col min="11525" max="11526" width="0" style="138" hidden="1" customWidth="1"/>
    <col min="11527" max="11774" width="7.875" style="138"/>
    <col min="11775" max="11775" width="35.75" style="138" customWidth="1"/>
    <col min="11776" max="11776" width="0" style="138" hidden="1" customWidth="1"/>
    <col min="11777" max="11778" width="12" style="138" customWidth="1"/>
    <col min="11779" max="11779" width="8" style="138" bestFit="1" customWidth="1"/>
    <col min="11780" max="11780" width="7.875" style="138" bestFit="1" customWidth="1"/>
    <col min="11781" max="11782" width="0" style="138" hidden="1" customWidth="1"/>
    <col min="11783" max="12030" width="7.875" style="138"/>
    <col min="12031" max="12031" width="35.75" style="138" customWidth="1"/>
    <col min="12032" max="12032" width="0" style="138" hidden="1" customWidth="1"/>
    <col min="12033" max="12034" width="12" style="138" customWidth="1"/>
    <col min="12035" max="12035" width="8" style="138" bestFit="1" customWidth="1"/>
    <col min="12036" max="12036" width="7.875" style="138" bestFit="1" customWidth="1"/>
    <col min="12037" max="12038" width="0" style="138" hidden="1" customWidth="1"/>
    <col min="12039" max="12286" width="7.875" style="138"/>
    <col min="12287" max="12287" width="35.75" style="138" customWidth="1"/>
    <col min="12288" max="12288" width="0" style="138" hidden="1" customWidth="1"/>
    <col min="12289" max="12290" width="12" style="138" customWidth="1"/>
    <col min="12291" max="12291" width="8" style="138" bestFit="1" customWidth="1"/>
    <col min="12292" max="12292" width="7.875" style="138" bestFit="1" customWidth="1"/>
    <col min="12293" max="12294" width="0" style="138" hidden="1" customWidth="1"/>
    <col min="12295" max="12542" width="7.875" style="138"/>
    <col min="12543" max="12543" width="35.75" style="138" customWidth="1"/>
    <col min="12544" max="12544" width="0" style="138" hidden="1" customWidth="1"/>
    <col min="12545" max="12546" width="12" style="138" customWidth="1"/>
    <col min="12547" max="12547" width="8" style="138" bestFit="1" customWidth="1"/>
    <col min="12548" max="12548" width="7.875" style="138" bestFit="1" customWidth="1"/>
    <col min="12549" max="12550" width="0" style="138" hidden="1" customWidth="1"/>
    <col min="12551" max="12798" width="7.875" style="138"/>
    <col min="12799" max="12799" width="35.75" style="138" customWidth="1"/>
    <col min="12800" max="12800" width="0" style="138" hidden="1" customWidth="1"/>
    <col min="12801" max="12802" width="12" style="138" customWidth="1"/>
    <col min="12803" max="12803" width="8" style="138" bestFit="1" customWidth="1"/>
    <col min="12804" max="12804" width="7.875" style="138" bestFit="1" customWidth="1"/>
    <col min="12805" max="12806" width="0" style="138" hidden="1" customWidth="1"/>
    <col min="12807" max="13054" width="7.875" style="138"/>
    <col min="13055" max="13055" width="35.75" style="138" customWidth="1"/>
    <col min="13056" max="13056" width="0" style="138" hidden="1" customWidth="1"/>
    <col min="13057" max="13058" width="12" style="138" customWidth="1"/>
    <col min="13059" max="13059" width="8" style="138" bestFit="1" customWidth="1"/>
    <col min="13060" max="13060" width="7.875" style="138" bestFit="1" customWidth="1"/>
    <col min="13061" max="13062" width="0" style="138" hidden="1" customWidth="1"/>
    <col min="13063" max="13310" width="7.875" style="138"/>
    <col min="13311" max="13311" width="35.75" style="138" customWidth="1"/>
    <col min="13312" max="13312" width="0" style="138" hidden="1" customWidth="1"/>
    <col min="13313" max="13314" width="12" style="138" customWidth="1"/>
    <col min="13315" max="13315" width="8" style="138" bestFit="1" customWidth="1"/>
    <col min="13316" max="13316" width="7.875" style="138" bestFit="1" customWidth="1"/>
    <col min="13317" max="13318" width="0" style="138" hidden="1" customWidth="1"/>
    <col min="13319" max="13566" width="7.875" style="138"/>
    <col min="13567" max="13567" width="35.75" style="138" customWidth="1"/>
    <col min="13568" max="13568" width="0" style="138" hidden="1" customWidth="1"/>
    <col min="13569" max="13570" width="12" style="138" customWidth="1"/>
    <col min="13571" max="13571" width="8" style="138" bestFit="1" customWidth="1"/>
    <col min="13572" max="13572" width="7.875" style="138" bestFit="1" customWidth="1"/>
    <col min="13573" max="13574" width="0" style="138" hidden="1" customWidth="1"/>
    <col min="13575" max="13822" width="7.875" style="138"/>
    <col min="13823" max="13823" width="35.75" style="138" customWidth="1"/>
    <col min="13824" max="13824" width="0" style="138" hidden="1" customWidth="1"/>
    <col min="13825" max="13826" width="12" style="138" customWidth="1"/>
    <col min="13827" max="13827" width="8" style="138" bestFit="1" customWidth="1"/>
    <col min="13828" max="13828" width="7.875" style="138" bestFit="1" customWidth="1"/>
    <col min="13829" max="13830" width="0" style="138" hidden="1" customWidth="1"/>
    <col min="13831" max="14078" width="7.875" style="138"/>
    <col min="14079" max="14079" width="35.75" style="138" customWidth="1"/>
    <col min="14080" max="14080" width="0" style="138" hidden="1" customWidth="1"/>
    <col min="14081" max="14082" width="12" style="138" customWidth="1"/>
    <col min="14083" max="14083" width="8" style="138" bestFit="1" customWidth="1"/>
    <col min="14084" max="14084" width="7.875" style="138" bestFit="1" customWidth="1"/>
    <col min="14085" max="14086" width="0" style="138" hidden="1" customWidth="1"/>
    <col min="14087" max="14334" width="7.875" style="138"/>
    <col min="14335" max="14335" width="35.75" style="138" customWidth="1"/>
    <col min="14336" max="14336" width="0" style="138" hidden="1" customWidth="1"/>
    <col min="14337" max="14338" width="12" style="138" customWidth="1"/>
    <col min="14339" max="14339" width="8" style="138" bestFit="1" customWidth="1"/>
    <col min="14340" max="14340" width="7.875" style="138" bestFit="1" customWidth="1"/>
    <col min="14341" max="14342" width="0" style="138" hidden="1" customWidth="1"/>
    <col min="14343" max="14590" width="7.875" style="138"/>
    <col min="14591" max="14591" width="35.75" style="138" customWidth="1"/>
    <col min="14592" max="14592" width="0" style="138" hidden="1" customWidth="1"/>
    <col min="14593" max="14594" width="12" style="138" customWidth="1"/>
    <col min="14595" max="14595" width="8" style="138" bestFit="1" customWidth="1"/>
    <col min="14596" max="14596" width="7.875" style="138" bestFit="1" customWidth="1"/>
    <col min="14597" max="14598" width="0" style="138" hidden="1" customWidth="1"/>
    <col min="14599" max="14846" width="7.875" style="138"/>
    <col min="14847" max="14847" width="35.75" style="138" customWidth="1"/>
    <col min="14848" max="14848" width="0" style="138" hidden="1" customWidth="1"/>
    <col min="14849" max="14850" width="12" style="138" customWidth="1"/>
    <col min="14851" max="14851" width="8" style="138" bestFit="1" customWidth="1"/>
    <col min="14852" max="14852" width="7.875" style="138" bestFit="1" customWidth="1"/>
    <col min="14853" max="14854" width="0" style="138" hidden="1" customWidth="1"/>
    <col min="14855" max="15102" width="7.875" style="138"/>
    <col min="15103" max="15103" width="35.75" style="138" customWidth="1"/>
    <col min="15104" max="15104" width="0" style="138" hidden="1" customWidth="1"/>
    <col min="15105" max="15106" width="12" style="138" customWidth="1"/>
    <col min="15107" max="15107" width="8" style="138" bestFit="1" customWidth="1"/>
    <col min="15108" max="15108" width="7.875" style="138" bestFit="1" customWidth="1"/>
    <col min="15109" max="15110" width="0" style="138" hidden="1" customWidth="1"/>
    <col min="15111" max="15358" width="7.875" style="138"/>
    <col min="15359" max="15359" width="35.75" style="138" customWidth="1"/>
    <col min="15360" max="15360" width="0" style="138" hidden="1" customWidth="1"/>
    <col min="15361" max="15362" width="12" style="138" customWidth="1"/>
    <col min="15363" max="15363" width="8" style="138" bestFit="1" customWidth="1"/>
    <col min="15364" max="15364" width="7.875" style="138" bestFit="1" customWidth="1"/>
    <col min="15365" max="15366" width="0" style="138" hidden="1" customWidth="1"/>
    <col min="15367" max="15614" width="7.875" style="138"/>
    <col min="15615" max="15615" width="35.75" style="138" customWidth="1"/>
    <col min="15616" max="15616" width="0" style="138" hidden="1" customWidth="1"/>
    <col min="15617" max="15618" width="12" style="138" customWidth="1"/>
    <col min="15619" max="15619" width="8" style="138" bestFit="1" customWidth="1"/>
    <col min="15620" max="15620" width="7.875" style="138" bestFit="1" customWidth="1"/>
    <col min="15621" max="15622" width="0" style="138" hidden="1" customWidth="1"/>
    <col min="15623" max="15870" width="7.875" style="138"/>
    <col min="15871" max="15871" width="35.75" style="138" customWidth="1"/>
    <col min="15872" max="15872" width="0" style="138" hidden="1" customWidth="1"/>
    <col min="15873" max="15874" width="12" style="138" customWidth="1"/>
    <col min="15875" max="15875" width="8" style="138" bestFit="1" customWidth="1"/>
    <col min="15876" max="15876" width="7.875" style="138" bestFit="1" customWidth="1"/>
    <col min="15877" max="15878" width="0" style="138" hidden="1" customWidth="1"/>
    <col min="15879" max="16126" width="7.875" style="138"/>
    <col min="16127" max="16127" width="35.75" style="138" customWidth="1"/>
    <col min="16128" max="16128" width="0" style="138" hidden="1" customWidth="1"/>
    <col min="16129" max="16130" width="12" style="138" customWidth="1"/>
    <col min="16131" max="16131" width="8" style="138" bestFit="1" customWidth="1"/>
    <col min="16132" max="16132" width="7.875" style="138" bestFit="1" customWidth="1"/>
    <col min="16133" max="16134" width="0" style="138" hidden="1" customWidth="1"/>
    <col min="16135" max="16384" width="7.875" style="138"/>
  </cols>
  <sheetData>
    <row r="1" spans="1:5" ht="27" customHeight="1">
      <c r="A1" s="161" t="s">
        <v>156</v>
      </c>
      <c r="B1" s="137"/>
    </row>
    <row r="2" spans="1:5" ht="39.950000000000003" customHeight="1">
      <c r="A2" s="139" t="s">
        <v>134</v>
      </c>
      <c r="B2" s="140"/>
    </row>
    <row r="3" spans="1:5" s="142" customFormat="1" ht="18.75" customHeight="1">
      <c r="A3" s="141"/>
      <c r="B3" s="93" t="s">
        <v>52</v>
      </c>
    </row>
    <row r="4" spans="1:5" s="145" customFormat="1" ht="53.25" customHeight="1">
      <c r="A4" s="143" t="s">
        <v>100</v>
      </c>
      <c r="B4" s="133" t="s">
        <v>135</v>
      </c>
      <c r="C4" s="144"/>
    </row>
    <row r="5" spans="1:5" s="148" customFormat="1" ht="53.25" customHeight="1">
      <c r="A5" s="146"/>
      <c r="B5" s="146"/>
      <c r="C5" s="147"/>
    </row>
    <row r="6" spans="1:5" s="142" customFormat="1" ht="53.25" customHeight="1">
      <c r="A6" s="146"/>
      <c r="B6" s="146"/>
      <c r="C6" s="149"/>
      <c r="E6" s="142">
        <v>988753</v>
      </c>
    </row>
    <row r="7" spans="1:5" s="142" customFormat="1" ht="53.25" customHeight="1">
      <c r="A7" s="146"/>
      <c r="B7" s="146"/>
      <c r="C7" s="149"/>
      <c r="E7" s="142">
        <v>822672</v>
      </c>
    </row>
    <row r="8" spans="1:5" s="153" customFormat="1" ht="53.25" customHeight="1">
      <c r="A8" s="150" t="s">
        <v>36</v>
      </c>
      <c r="B8" s="151"/>
      <c r="C8" s="152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workbookViewId="0">
      <selection activeCell="D10" sqref="D10"/>
    </sheetView>
  </sheetViews>
  <sheetFormatPr defaultRowHeight="15.75"/>
  <cols>
    <col min="1" max="1" width="41.625" style="69" customWidth="1"/>
    <col min="2" max="2" width="41.625" style="71" customWidth="1"/>
    <col min="3" max="16384" width="9" style="69"/>
  </cols>
  <sheetData>
    <row r="1" spans="1:2" ht="26.25" customHeight="1">
      <c r="A1" s="72" t="s">
        <v>157</v>
      </c>
    </row>
    <row r="2" spans="1:2" ht="24.75" customHeight="1">
      <c r="A2" s="181" t="s">
        <v>151</v>
      </c>
      <c r="B2" s="181"/>
    </row>
    <row r="3" spans="1:2" s="72" customFormat="1" ht="24" customHeight="1">
      <c r="B3" s="70" t="s">
        <v>35</v>
      </c>
    </row>
    <row r="4" spans="1:2" s="79" customFormat="1" ht="53.25" customHeight="1">
      <c r="A4" s="73" t="s">
        <v>124</v>
      </c>
      <c r="B4" s="88" t="s">
        <v>39</v>
      </c>
    </row>
    <row r="5" spans="1:2" s="87" customFormat="1" ht="53.25" customHeight="1">
      <c r="A5" s="159" t="s">
        <v>125</v>
      </c>
      <c r="B5" s="86"/>
    </row>
    <row r="6" spans="1:2" s="87" customFormat="1" ht="53.25" customHeight="1">
      <c r="A6" s="159" t="s">
        <v>127</v>
      </c>
      <c r="B6" s="86"/>
    </row>
    <row r="7" spans="1:2" s="87" customFormat="1" ht="53.25" customHeight="1">
      <c r="A7" s="159" t="s">
        <v>387</v>
      </c>
      <c r="B7" s="196" t="s">
        <v>559</v>
      </c>
    </row>
    <row r="8" spans="1:2" s="72" customFormat="1" ht="53.25" customHeight="1">
      <c r="A8" s="158"/>
      <c r="B8" s="82"/>
    </row>
    <row r="9" spans="1:2" s="79" customFormat="1" ht="53.25" customHeight="1">
      <c r="A9" s="135" t="s">
        <v>36</v>
      </c>
      <c r="B9" s="78"/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8"/>
  <sheetViews>
    <sheetView workbookViewId="0">
      <selection activeCell="AA9" sqref="AA9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9.25" customHeight="1">
      <c r="A1" s="30" t="s">
        <v>126</v>
      </c>
    </row>
    <row r="2" spans="1:24" ht="28.5" customHeight="1">
      <c r="A2" s="176" t="s">
        <v>136</v>
      </c>
      <c r="B2" s="177"/>
      <c r="F2" s="31"/>
      <c r="G2" s="31"/>
      <c r="H2" s="31"/>
    </row>
    <row r="3" spans="1:24" s="3" customFormat="1" ht="21.75" customHeight="1">
      <c r="A3" s="4"/>
      <c r="B3" s="129" t="s">
        <v>19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3" t="s">
        <v>112</v>
      </c>
      <c r="B4" s="38" t="s">
        <v>34</v>
      </c>
      <c r="F4" s="39" t="s">
        <v>22</v>
      </c>
      <c r="G4" s="39" t="s">
        <v>23</v>
      </c>
      <c r="H4" s="39" t="s">
        <v>24</v>
      </c>
      <c r="I4" s="2"/>
      <c r="L4" s="39" t="s">
        <v>22</v>
      </c>
      <c r="M4" s="40" t="s">
        <v>23</v>
      </c>
      <c r="N4" s="39" t="s">
        <v>24</v>
      </c>
    </row>
    <row r="5" spans="1:24" s="4" customFormat="1" ht="39" customHeight="1">
      <c r="A5" s="154" t="s">
        <v>113</v>
      </c>
      <c r="B5" s="210">
        <v>212</v>
      </c>
      <c r="C5" s="4">
        <v>105429</v>
      </c>
      <c r="D5" s="4">
        <v>595734.14</v>
      </c>
      <c r="E5" s="4">
        <f>104401+13602</f>
        <v>118003</v>
      </c>
      <c r="F5" s="59" t="s">
        <v>8</v>
      </c>
      <c r="G5" s="59" t="s">
        <v>25</v>
      </c>
      <c r="H5" s="59">
        <v>596221.15</v>
      </c>
      <c r="I5" s="4" t="e">
        <f>F5-A5</f>
        <v>#VALUE!</v>
      </c>
      <c r="J5" s="4">
        <f t="shared" ref="J5:J11" si="0">H5-B5</f>
        <v>596009.15</v>
      </c>
      <c r="K5" s="4">
        <v>75943</v>
      </c>
      <c r="L5" s="59" t="s">
        <v>8</v>
      </c>
      <c r="M5" s="59" t="s">
        <v>25</v>
      </c>
      <c r="N5" s="59">
        <v>643048.94999999995</v>
      </c>
      <c r="O5" s="4" t="e">
        <f>L5-A5</f>
        <v>#VALUE!</v>
      </c>
      <c r="P5" s="4">
        <f t="shared" ref="P5:P11" si="1">N5-B5</f>
        <v>642836.94999999995</v>
      </c>
      <c r="R5" s="4">
        <v>717759</v>
      </c>
      <c r="T5" s="60" t="s">
        <v>8</v>
      </c>
      <c r="U5" s="60" t="s">
        <v>25</v>
      </c>
      <c r="V5" s="60">
        <v>659380.53</v>
      </c>
      <c r="W5" s="4">
        <f t="shared" ref="W5:W11" si="2">B5-V5</f>
        <v>-659168.53</v>
      </c>
      <c r="X5" s="4" t="e">
        <f>T5-A5</f>
        <v>#VALUE!</v>
      </c>
    </row>
    <row r="6" spans="1:24" s="4" customFormat="1" ht="39" customHeight="1">
      <c r="A6" s="198" t="s">
        <v>560</v>
      </c>
      <c r="B6" s="197">
        <v>3</v>
      </c>
      <c r="F6" s="59"/>
      <c r="G6" s="59"/>
      <c r="H6" s="59"/>
      <c r="L6" s="59"/>
      <c r="M6" s="59"/>
      <c r="N6" s="59"/>
      <c r="T6" s="60"/>
      <c r="U6" s="60"/>
      <c r="V6" s="60"/>
    </row>
    <row r="7" spans="1:24" s="4" customFormat="1" ht="39" customHeight="1">
      <c r="A7" s="198" t="s">
        <v>561</v>
      </c>
      <c r="B7" s="197">
        <v>1</v>
      </c>
      <c r="F7" s="59"/>
      <c r="G7" s="59"/>
      <c r="H7" s="59"/>
      <c r="L7" s="59"/>
      <c r="M7" s="59"/>
      <c r="N7" s="59"/>
      <c r="T7" s="60"/>
      <c r="U7" s="60"/>
      <c r="V7" s="60"/>
    </row>
    <row r="8" spans="1:24" s="4" customFormat="1" ht="39" customHeight="1">
      <c r="A8" s="198" t="s">
        <v>562</v>
      </c>
      <c r="B8" s="197">
        <v>152.1</v>
      </c>
      <c r="F8" s="59"/>
      <c r="G8" s="59"/>
      <c r="H8" s="59"/>
      <c r="L8" s="59"/>
      <c r="M8" s="59"/>
      <c r="N8" s="59"/>
      <c r="T8" s="60"/>
      <c r="U8" s="60"/>
      <c r="V8" s="60"/>
    </row>
    <row r="9" spans="1:24" s="4" customFormat="1" ht="39" customHeight="1">
      <c r="A9" s="198" t="s">
        <v>563</v>
      </c>
      <c r="B9" s="197">
        <v>55.9</v>
      </c>
      <c r="F9" s="59"/>
      <c r="G9" s="59"/>
      <c r="H9" s="59"/>
      <c r="L9" s="59"/>
      <c r="M9" s="59"/>
      <c r="N9" s="59"/>
      <c r="T9" s="60"/>
      <c r="U9" s="60"/>
      <c r="V9" s="60"/>
    </row>
    <row r="10" spans="1:24" s="3" customFormat="1" ht="39" customHeight="1">
      <c r="A10" s="154" t="s">
        <v>119</v>
      </c>
      <c r="B10" s="5"/>
      <c r="C10" s="42">
        <v>105429</v>
      </c>
      <c r="D10" s="43">
        <v>595734.14</v>
      </c>
      <c r="E10" s="3">
        <f>104401+13602</f>
        <v>118003</v>
      </c>
      <c r="F10" s="44" t="s">
        <v>8</v>
      </c>
      <c r="G10" s="44" t="s">
        <v>25</v>
      </c>
      <c r="H10" s="45">
        <v>596221.15</v>
      </c>
      <c r="I10" s="2" t="e">
        <f>F10-A10</f>
        <v>#VALUE!</v>
      </c>
      <c r="J10" s="42">
        <f t="shared" si="0"/>
        <v>596221.15</v>
      </c>
      <c r="K10" s="42">
        <v>75943</v>
      </c>
      <c r="L10" s="44" t="s">
        <v>8</v>
      </c>
      <c r="M10" s="44" t="s">
        <v>25</v>
      </c>
      <c r="N10" s="45">
        <v>643048.94999999995</v>
      </c>
      <c r="O10" s="2" t="e">
        <f>L10-A10</f>
        <v>#VALUE!</v>
      </c>
      <c r="P10" s="42">
        <f t="shared" si="1"/>
        <v>643048.94999999995</v>
      </c>
      <c r="R10" s="3">
        <v>717759</v>
      </c>
      <c r="T10" s="46" t="s">
        <v>8</v>
      </c>
      <c r="U10" s="46" t="s">
        <v>25</v>
      </c>
      <c r="V10" s="47">
        <v>659380.53</v>
      </c>
      <c r="W10" s="3">
        <f t="shared" si="2"/>
        <v>-659380.53</v>
      </c>
      <c r="X10" s="3" t="e">
        <f>T10-A10</f>
        <v>#VALUE!</v>
      </c>
    </row>
    <row r="11" spans="1:24" s="3" customFormat="1" ht="39" customHeight="1">
      <c r="A11" s="22" t="s">
        <v>4</v>
      </c>
      <c r="B11" s="5"/>
      <c r="C11" s="49"/>
      <c r="D11" s="49">
        <v>135.6</v>
      </c>
      <c r="F11" s="44" t="s">
        <v>5</v>
      </c>
      <c r="G11" s="44" t="s">
        <v>28</v>
      </c>
      <c r="H11" s="45">
        <v>135.6</v>
      </c>
      <c r="I11" s="2" t="e">
        <f>F11-A11</f>
        <v>#VALUE!</v>
      </c>
      <c r="J11" s="42">
        <f t="shared" si="0"/>
        <v>135.6</v>
      </c>
      <c r="K11" s="42"/>
      <c r="L11" s="44" t="s">
        <v>5</v>
      </c>
      <c r="M11" s="44" t="s">
        <v>28</v>
      </c>
      <c r="N11" s="45">
        <v>135.6</v>
      </c>
      <c r="O11" s="2" t="e">
        <f>L11-A11</f>
        <v>#VALUE!</v>
      </c>
      <c r="P11" s="42">
        <f t="shared" si="1"/>
        <v>135.6</v>
      </c>
      <c r="T11" s="46" t="s">
        <v>5</v>
      </c>
      <c r="U11" s="46" t="s">
        <v>28</v>
      </c>
      <c r="V11" s="47">
        <v>135.6</v>
      </c>
      <c r="W11" s="3">
        <f t="shared" si="2"/>
        <v>-135.6</v>
      </c>
      <c r="X11" s="3" t="e">
        <f>T11-A11</f>
        <v>#VALUE!</v>
      </c>
    </row>
    <row r="12" spans="1:24" s="3" customFormat="1" ht="39" customHeight="1">
      <c r="A12" s="136" t="s">
        <v>9</v>
      </c>
      <c r="B12" s="211">
        <v>212</v>
      </c>
      <c r="F12" s="39" t="str">
        <f>""</f>
        <v/>
      </c>
      <c r="G12" s="39" t="str">
        <f>""</f>
        <v/>
      </c>
      <c r="H12" s="39" t="str">
        <f>""</f>
        <v/>
      </c>
      <c r="I12" s="2"/>
      <c r="L12" s="39" t="str">
        <f>""</f>
        <v/>
      </c>
      <c r="M12" s="40" t="str">
        <f>""</f>
        <v/>
      </c>
      <c r="N12" s="39" t="str">
        <f>""</f>
        <v/>
      </c>
      <c r="V12" s="8" t="e">
        <f>V13+#REF!+#REF!+#REF!+#REF!+#REF!+#REF!+#REF!+#REF!+#REF!+#REF!+#REF!+#REF!+#REF!+#REF!+#REF!+#REF!+#REF!+#REF!+#REF!+#REF!</f>
        <v>#REF!</v>
      </c>
      <c r="W12" s="8" t="e">
        <f>W13+#REF!+#REF!+#REF!+#REF!+#REF!+#REF!+#REF!+#REF!+#REF!+#REF!+#REF!+#REF!+#REF!+#REF!+#REF!+#REF!+#REF!+#REF!+#REF!+#REF!</f>
        <v>#REF!</v>
      </c>
    </row>
    <row r="13" spans="1:24" ht="19.5" customHeight="1">
      <c r="P13" s="50"/>
      <c r="T13" s="51" t="s">
        <v>3</v>
      </c>
      <c r="U13" s="51" t="s">
        <v>30</v>
      </c>
      <c r="V13" s="52">
        <v>19998</v>
      </c>
      <c r="W13" s="31">
        <f>B13-V13</f>
        <v>-19998</v>
      </c>
      <c r="X13" s="31">
        <f>T13-A13</f>
        <v>232</v>
      </c>
    </row>
    <row r="14" spans="1:24" ht="19.5" customHeight="1">
      <c r="P14" s="50"/>
      <c r="T14" s="51" t="s">
        <v>2</v>
      </c>
      <c r="U14" s="51" t="s">
        <v>31</v>
      </c>
      <c r="V14" s="52">
        <v>19998</v>
      </c>
      <c r="W14" s="31">
        <f>B14-V14</f>
        <v>-19998</v>
      </c>
      <c r="X14" s="31">
        <f>T14-A14</f>
        <v>23203</v>
      </c>
    </row>
    <row r="15" spans="1:24" ht="19.5" customHeight="1">
      <c r="P15" s="50"/>
      <c r="T15" s="51" t="s">
        <v>1</v>
      </c>
      <c r="U15" s="51" t="s">
        <v>32</v>
      </c>
      <c r="V15" s="52">
        <v>19998</v>
      </c>
      <c r="W15" s="31">
        <f>B15-V15</f>
        <v>-19998</v>
      </c>
      <c r="X15" s="31">
        <f>T15-A15</f>
        <v>2320301</v>
      </c>
    </row>
    <row r="16" spans="1:24" ht="19.5" customHeight="1">
      <c r="P16" s="50"/>
    </row>
    <row r="17" spans="16:16" ht="19.5" customHeight="1">
      <c r="P17" s="50"/>
    </row>
    <row r="18" spans="16:16" ht="19.5" customHeight="1">
      <c r="P18" s="50"/>
    </row>
    <row r="19" spans="16:16" ht="19.5" customHeight="1">
      <c r="P19" s="50"/>
    </row>
    <row r="20" spans="16:16" ht="19.5" customHeight="1">
      <c r="P20" s="50"/>
    </row>
    <row r="21" spans="16:16" ht="19.5" customHeight="1">
      <c r="P21" s="50"/>
    </row>
    <row r="22" spans="16:16" ht="19.5" customHeight="1">
      <c r="P22" s="50"/>
    </row>
    <row r="23" spans="16:16" ht="19.5" customHeight="1">
      <c r="P23" s="50"/>
    </row>
    <row r="24" spans="16:16" ht="19.5" customHeight="1">
      <c r="P24" s="50"/>
    </row>
    <row r="25" spans="16:16" ht="19.5" customHeight="1">
      <c r="P25" s="50"/>
    </row>
    <row r="26" spans="16:16" ht="19.5" customHeight="1">
      <c r="P26" s="50"/>
    </row>
    <row r="27" spans="16:16" ht="19.5" customHeight="1">
      <c r="P27" s="50"/>
    </row>
    <row r="28" spans="16:16" ht="19.5" customHeight="1">
      <c r="P28" s="50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B10" sqref="AB10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1" hidden="1" customWidth="1"/>
    <col min="6" max="6" width="8.125" style="31" hidden="1" customWidth="1"/>
    <col min="7" max="7" width="9.625" style="32" hidden="1" customWidth="1"/>
    <col min="8" max="8" width="17.5" style="32" hidden="1" customWidth="1"/>
    <col min="9" max="9" width="12.5" style="33" hidden="1" customWidth="1"/>
    <col min="10" max="10" width="7" style="34" hidden="1" customWidth="1"/>
    <col min="11" max="12" width="7" style="31" hidden="1" customWidth="1"/>
    <col min="13" max="13" width="13.875" style="31" hidden="1" customWidth="1"/>
    <col min="14" max="14" width="7.875" style="31" hidden="1" customWidth="1"/>
    <col min="15" max="15" width="9.5" style="31" hidden="1" customWidth="1"/>
    <col min="16" max="16" width="6.875" style="31" hidden="1" customWidth="1"/>
    <col min="17" max="17" width="9" style="31" hidden="1" customWidth="1"/>
    <col min="18" max="18" width="5.875" style="31" hidden="1" customWidth="1"/>
    <col min="19" max="19" width="5.25" style="31" hidden="1" customWidth="1"/>
    <col min="20" max="20" width="6.5" style="31" hidden="1" customWidth="1"/>
    <col min="21" max="22" width="7" style="31" hidden="1" customWidth="1"/>
    <col min="23" max="23" width="10.625" style="31" hidden="1" customWidth="1"/>
    <col min="24" max="24" width="10.5" style="31" hidden="1" customWidth="1"/>
    <col min="25" max="25" width="7" style="31" hidden="1" customWidth="1"/>
    <col min="26" max="16384" width="7" style="31"/>
  </cols>
  <sheetData>
    <row r="1" spans="1:25" ht="20.25" customHeight="1">
      <c r="A1" s="30" t="s">
        <v>158</v>
      </c>
    </row>
    <row r="2" spans="1:25" ht="23.25">
      <c r="A2" s="176" t="s">
        <v>137</v>
      </c>
      <c r="B2" s="178"/>
      <c r="C2" s="177"/>
      <c r="G2" s="31"/>
      <c r="H2" s="31"/>
      <c r="I2" s="31"/>
    </row>
    <row r="3" spans="1:25" s="3" customFormat="1">
      <c r="A3" s="4"/>
      <c r="C3" s="35" t="s">
        <v>19</v>
      </c>
      <c r="E3" s="3">
        <v>12.11</v>
      </c>
      <c r="G3" s="3">
        <v>12.22</v>
      </c>
      <c r="J3" s="2"/>
      <c r="M3" s="3">
        <v>1.2</v>
      </c>
    </row>
    <row r="4" spans="1:25" s="26" customFormat="1" ht="43.5" customHeight="1">
      <c r="A4" s="23" t="s">
        <v>11</v>
      </c>
      <c r="B4" s="24" t="s">
        <v>12</v>
      </c>
      <c r="C4" s="25" t="s">
        <v>44</v>
      </c>
      <c r="G4" s="27" t="s">
        <v>11</v>
      </c>
      <c r="H4" s="27" t="s">
        <v>10</v>
      </c>
      <c r="I4" s="27" t="s">
        <v>9</v>
      </c>
      <c r="J4" s="28"/>
      <c r="M4" s="27" t="s">
        <v>11</v>
      </c>
      <c r="N4" s="29" t="s">
        <v>10</v>
      </c>
      <c r="O4" s="27" t="s">
        <v>9</v>
      </c>
    </row>
    <row r="5" spans="1:25" s="3" customFormat="1" ht="27" customHeight="1">
      <c r="A5" s="199">
        <v>212</v>
      </c>
      <c r="B5" s="200" t="s">
        <v>564</v>
      </c>
      <c r="C5" s="201">
        <f>SUM(C6,C9,C10)</f>
        <v>156.1</v>
      </c>
      <c r="D5" s="42">
        <v>105429</v>
      </c>
      <c r="E5" s="43">
        <v>595734.14</v>
      </c>
      <c r="F5" s="3">
        <f>104401+13602</f>
        <v>118003</v>
      </c>
      <c r="G5" s="44" t="s">
        <v>8</v>
      </c>
      <c r="H5" s="44" t="s">
        <v>25</v>
      </c>
      <c r="I5" s="45">
        <v>596221.15</v>
      </c>
      <c r="J5" s="2">
        <f t="shared" ref="J5:J7" si="0">G5-A5</f>
        <v>-11</v>
      </c>
      <c r="K5" s="42">
        <f t="shared" ref="K5:K7" si="1">I5-C5</f>
        <v>596065.05000000005</v>
      </c>
      <c r="L5" s="42">
        <v>75943</v>
      </c>
      <c r="M5" s="44" t="s">
        <v>8</v>
      </c>
      <c r="N5" s="44" t="s">
        <v>25</v>
      </c>
      <c r="O5" s="45">
        <v>643048.94999999995</v>
      </c>
      <c r="P5" s="2">
        <f t="shared" ref="P5:P7" si="2">M5-A5</f>
        <v>-11</v>
      </c>
      <c r="Q5" s="42">
        <f t="shared" ref="Q5:Q7" si="3">O5-C5</f>
        <v>642892.85</v>
      </c>
      <c r="S5" s="3">
        <v>717759</v>
      </c>
      <c r="U5" s="46" t="s">
        <v>8</v>
      </c>
      <c r="V5" s="46" t="s">
        <v>25</v>
      </c>
      <c r="W5" s="47">
        <v>659380.53</v>
      </c>
      <c r="X5" s="3">
        <f t="shared" ref="X5:X7" si="4">C5-W5</f>
        <v>-659224.43000000005</v>
      </c>
      <c r="Y5" s="3">
        <f t="shared" ref="Y5:Y7" si="5">U5-A5</f>
        <v>-11</v>
      </c>
    </row>
    <row r="6" spans="1:25" s="3" customFormat="1" ht="27" customHeight="1">
      <c r="A6" s="202">
        <v>21208</v>
      </c>
      <c r="B6" s="203" t="s">
        <v>565</v>
      </c>
      <c r="C6" s="201">
        <f>SUM(C7:C8)</f>
        <v>152.16999999999999</v>
      </c>
      <c r="D6" s="42"/>
      <c r="E6" s="42">
        <v>7616.62</v>
      </c>
      <c r="G6" s="44" t="s">
        <v>7</v>
      </c>
      <c r="H6" s="44" t="s">
        <v>26</v>
      </c>
      <c r="I6" s="45">
        <v>7616.62</v>
      </c>
      <c r="J6" s="2">
        <f t="shared" si="0"/>
        <v>-1107</v>
      </c>
      <c r="K6" s="42">
        <f t="shared" si="1"/>
        <v>7464.45</v>
      </c>
      <c r="L6" s="42"/>
      <c r="M6" s="44" t="s">
        <v>7</v>
      </c>
      <c r="N6" s="44" t="s">
        <v>26</v>
      </c>
      <c r="O6" s="45">
        <v>7749.58</v>
      </c>
      <c r="P6" s="2">
        <f t="shared" si="2"/>
        <v>-1107</v>
      </c>
      <c r="Q6" s="42">
        <f t="shared" si="3"/>
        <v>7597.41</v>
      </c>
      <c r="U6" s="46" t="s">
        <v>7</v>
      </c>
      <c r="V6" s="46" t="s">
        <v>26</v>
      </c>
      <c r="W6" s="47">
        <v>8475.4699999999993</v>
      </c>
      <c r="X6" s="3">
        <f t="shared" si="4"/>
        <v>-8323.2999999999993</v>
      </c>
      <c r="Y6" s="3">
        <f t="shared" si="5"/>
        <v>-1107</v>
      </c>
    </row>
    <row r="7" spans="1:25" s="3" customFormat="1" ht="27" customHeight="1">
      <c r="A7" s="204">
        <v>2120801</v>
      </c>
      <c r="B7" s="205" t="s">
        <v>566</v>
      </c>
      <c r="C7" s="206">
        <v>34.1</v>
      </c>
      <c r="D7" s="42"/>
      <c r="E7" s="42">
        <v>3922.87</v>
      </c>
      <c r="G7" s="44" t="s">
        <v>6</v>
      </c>
      <c r="H7" s="44" t="s">
        <v>27</v>
      </c>
      <c r="I7" s="45">
        <v>3922.87</v>
      </c>
      <c r="J7" s="2">
        <f t="shared" si="0"/>
        <v>-110700</v>
      </c>
      <c r="K7" s="42">
        <f t="shared" si="1"/>
        <v>3888.77</v>
      </c>
      <c r="L7" s="42">
        <v>750</v>
      </c>
      <c r="M7" s="44" t="s">
        <v>6</v>
      </c>
      <c r="N7" s="44" t="s">
        <v>27</v>
      </c>
      <c r="O7" s="45">
        <v>4041.81</v>
      </c>
      <c r="P7" s="2">
        <f t="shared" si="2"/>
        <v>-110700</v>
      </c>
      <c r="Q7" s="42">
        <f t="shared" si="3"/>
        <v>4007.71</v>
      </c>
      <c r="U7" s="46" t="s">
        <v>6</v>
      </c>
      <c r="V7" s="46" t="s">
        <v>27</v>
      </c>
      <c r="W7" s="47">
        <v>4680.9399999999996</v>
      </c>
      <c r="X7" s="3">
        <f t="shared" si="4"/>
        <v>-4646.8399999999992</v>
      </c>
      <c r="Y7" s="3">
        <f t="shared" si="5"/>
        <v>-110700</v>
      </c>
    </row>
    <row r="8" spans="1:25" s="3" customFormat="1" ht="27" customHeight="1">
      <c r="A8" s="204">
        <v>2120804</v>
      </c>
      <c r="B8" s="205" t="s">
        <v>567</v>
      </c>
      <c r="C8" s="206">
        <v>118.07</v>
      </c>
      <c r="D8" s="42"/>
      <c r="E8" s="42"/>
      <c r="G8" s="44"/>
      <c r="H8" s="44"/>
      <c r="I8" s="45"/>
      <c r="J8" s="2"/>
      <c r="K8" s="42"/>
      <c r="L8" s="42"/>
      <c r="M8" s="44"/>
      <c r="N8" s="44"/>
      <c r="O8" s="45"/>
      <c r="P8" s="2"/>
      <c r="Q8" s="42"/>
      <c r="U8" s="46"/>
      <c r="V8" s="46"/>
      <c r="W8" s="47"/>
    </row>
    <row r="9" spans="1:25" s="3" customFormat="1" ht="27" customHeight="1">
      <c r="A9" s="202">
        <v>21211</v>
      </c>
      <c r="B9" s="205" t="s">
        <v>568</v>
      </c>
      <c r="C9" s="201">
        <v>1.28</v>
      </c>
      <c r="D9" s="42"/>
      <c r="E9" s="42"/>
      <c r="G9" s="44"/>
      <c r="H9" s="44"/>
      <c r="I9" s="45"/>
      <c r="J9" s="2"/>
      <c r="K9" s="42"/>
      <c r="L9" s="42"/>
      <c r="M9" s="44"/>
      <c r="N9" s="44"/>
      <c r="O9" s="45"/>
      <c r="P9" s="2"/>
      <c r="Q9" s="42"/>
      <c r="U9" s="46"/>
      <c r="V9" s="46"/>
      <c r="W9" s="47"/>
    </row>
    <row r="10" spans="1:25" s="3" customFormat="1" ht="27" customHeight="1">
      <c r="A10" s="202">
        <v>21212</v>
      </c>
      <c r="B10" s="205" t="s">
        <v>569</v>
      </c>
      <c r="C10" s="201">
        <v>2.65</v>
      </c>
      <c r="D10" s="42"/>
      <c r="E10" s="42"/>
      <c r="G10" s="44"/>
      <c r="H10" s="44"/>
      <c r="I10" s="45"/>
      <c r="J10" s="2"/>
      <c r="K10" s="42"/>
      <c r="L10" s="42"/>
      <c r="M10" s="44"/>
      <c r="N10" s="44"/>
      <c r="O10" s="45"/>
      <c r="P10" s="2"/>
      <c r="Q10" s="42"/>
      <c r="U10" s="46"/>
      <c r="V10" s="46"/>
      <c r="W10" s="47"/>
    </row>
    <row r="11" spans="1:25" s="3" customFormat="1" ht="27" customHeight="1">
      <c r="A11" s="204">
        <v>2121201</v>
      </c>
      <c r="B11" s="205" t="s">
        <v>570</v>
      </c>
      <c r="C11" s="206">
        <v>2.65</v>
      </c>
      <c r="D11" s="42"/>
      <c r="E11" s="42"/>
      <c r="G11" s="44"/>
      <c r="H11" s="44"/>
      <c r="I11" s="45"/>
      <c r="J11" s="2"/>
      <c r="K11" s="42"/>
      <c r="L11" s="42"/>
      <c r="M11" s="44"/>
      <c r="N11" s="44"/>
      <c r="O11" s="45"/>
      <c r="P11" s="2"/>
      <c r="Q11" s="42"/>
      <c r="U11" s="46"/>
      <c r="V11" s="46"/>
      <c r="W11" s="47"/>
    </row>
    <row r="12" spans="1:25" s="3" customFormat="1" ht="27" customHeight="1">
      <c r="A12" s="199">
        <v>229</v>
      </c>
      <c r="B12" s="208" t="s">
        <v>571</v>
      </c>
      <c r="C12" s="201">
        <f>C13+C14</f>
        <v>55.9</v>
      </c>
      <c r="G12" s="39" t="str">
        <f>""</f>
        <v/>
      </c>
      <c r="H12" s="39" t="str">
        <f>""</f>
        <v/>
      </c>
      <c r="I12" s="39" t="str">
        <f>""</f>
        <v/>
      </c>
      <c r="J12" s="2"/>
      <c r="M12" s="39" t="str">
        <f>""</f>
        <v/>
      </c>
      <c r="N12" s="40" t="str">
        <f>""</f>
        <v/>
      </c>
      <c r="O12" s="39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27" customHeight="1">
      <c r="A13" s="202">
        <v>22904</v>
      </c>
      <c r="B13" s="209" t="s">
        <v>572</v>
      </c>
      <c r="C13" s="206"/>
      <c r="Q13" s="50"/>
      <c r="U13" s="51" t="s">
        <v>3</v>
      </c>
      <c r="V13" s="51" t="s">
        <v>30</v>
      </c>
      <c r="W13" s="52">
        <v>19998</v>
      </c>
      <c r="X13" s="31">
        <f>C13-W13</f>
        <v>-19998</v>
      </c>
      <c r="Y13" s="31">
        <f>U13-A13</f>
        <v>-22672</v>
      </c>
    </row>
    <row r="14" spans="1:25" ht="27" customHeight="1">
      <c r="A14" s="202">
        <v>22960</v>
      </c>
      <c r="B14" s="203" t="s">
        <v>573</v>
      </c>
      <c r="C14" s="201">
        <f>SUM(C15:C16)</f>
        <v>55.9</v>
      </c>
      <c r="Q14" s="50"/>
      <c r="U14" s="51" t="s">
        <v>2</v>
      </c>
      <c r="V14" s="51" t="s">
        <v>31</v>
      </c>
      <c r="W14" s="52">
        <v>19998</v>
      </c>
      <c r="X14" s="31">
        <f>C14-W14</f>
        <v>-19942.099999999999</v>
      </c>
      <c r="Y14" s="31">
        <f>U14-A14</f>
        <v>243</v>
      </c>
    </row>
    <row r="15" spans="1:25" ht="27" customHeight="1">
      <c r="A15" s="204">
        <v>2296002</v>
      </c>
      <c r="B15" s="207" t="s">
        <v>574</v>
      </c>
      <c r="C15" s="206">
        <v>5.9</v>
      </c>
      <c r="Q15" s="50"/>
      <c r="U15" s="51" t="s">
        <v>1</v>
      </c>
      <c r="V15" s="51" t="s">
        <v>32</v>
      </c>
      <c r="W15" s="52">
        <v>19998</v>
      </c>
      <c r="X15" s="31">
        <f>C15-W15</f>
        <v>-19992.099999999999</v>
      </c>
      <c r="Y15" s="31">
        <f>U15-A15</f>
        <v>24299</v>
      </c>
    </row>
    <row r="16" spans="1:25" ht="27" customHeight="1">
      <c r="A16" s="204">
        <v>2296003</v>
      </c>
      <c r="B16" s="207" t="s">
        <v>575</v>
      </c>
      <c r="C16" s="206">
        <v>50</v>
      </c>
      <c r="Q16" s="50"/>
    </row>
    <row r="17" spans="17:17" ht="19.5" customHeight="1">
      <c r="Q17" s="50"/>
    </row>
    <row r="18" spans="17:17" ht="19.5" customHeight="1">
      <c r="Q18" s="50"/>
    </row>
    <row r="19" spans="17:17" ht="19.5" customHeight="1">
      <c r="Q19" s="50"/>
    </row>
    <row r="20" spans="17:17" ht="19.5" customHeight="1">
      <c r="Q20" s="50"/>
    </row>
    <row r="21" spans="17:17" ht="19.5" customHeight="1">
      <c r="Q21" s="50"/>
    </row>
    <row r="22" spans="17:17" ht="19.5" customHeight="1">
      <c r="Q22" s="50"/>
    </row>
    <row r="23" spans="17:17" ht="19.5" customHeight="1">
      <c r="Q23" s="50"/>
    </row>
    <row r="24" spans="17:17" ht="19.5" customHeight="1">
      <c r="Q24" s="50"/>
    </row>
    <row r="25" spans="17:17" ht="19.5" customHeight="1">
      <c r="Q25" s="50"/>
    </row>
    <row r="26" spans="17:17" ht="19.5" customHeight="1">
      <c r="Q26" s="50"/>
    </row>
    <row r="27" spans="17:17" ht="19.5" customHeight="1">
      <c r="Q27" s="50"/>
    </row>
    <row r="28" spans="17:17" ht="19.5" customHeight="1">
      <c r="Q28" s="50"/>
    </row>
  </sheetData>
  <mergeCells count="1"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2016-12-05T02:12:41Z</dcterms:modified>
</cp:coreProperties>
</file>